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使い方" sheetId="1" state="visible" r:id="rId3"/>
    <sheet name="設定" sheetId="2" state="visible" r:id="rId4"/>
    <sheet name="案件表" sheetId="3" state="visible" r:id="rId5"/>
    <sheet name="月別着地" sheetId="4" state="visible" r:id="rId6"/>
    <sheet name="担当別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Noto Sans CJK SC"/>
            <family val="2"/>
          </rPr>
          <t xml:space="preserve">今日の日付（</t>
        </r>
        <r>
          <rPr>
            <sz val="10"/>
            <rFont val="Arial"/>
            <family val="2"/>
          </rPr>
          <t xml:space="preserve">=TODAY()</t>
        </r>
        <r>
          <rPr>
            <sz val="10"/>
            <rFont val="Noto Sans CJK SC"/>
            <family val="2"/>
          </rPr>
          <t xml:space="preserve">）です。</t>
        </r>
      </text>
    </comment>
    <comment ref="B4" authorId="0">
      <text>
        <r>
          <rPr>
            <sz val="10"/>
            <rFont val="Noto Sans CJK SC"/>
            <family val="2"/>
          </rPr>
          <t xml:space="preserve">既定は今月です。期初から見たいときは </t>
        </r>
        <r>
          <rPr>
            <sz val="10"/>
            <rFont val="Arial"/>
            <family val="2"/>
          </rPr>
          <t xml:space="preserve">2026/4/1 </t>
        </r>
        <r>
          <rPr>
            <sz val="10"/>
            <rFont val="Noto Sans CJK SC"/>
            <family val="2"/>
          </rPr>
          <t xml:space="preserve">のように入れてください。</t>
        </r>
      </text>
    </comment>
  </commentList>
</comments>
</file>

<file path=xl/sharedStrings.xml><?xml version="1.0" encoding="utf-8"?>
<sst xmlns="http://schemas.openxmlformats.org/spreadsheetml/2006/main" count="132" uniqueCount="105">
  <si>
    <t xml:space="preserve">案件・受注予測表　使い方</t>
  </si>
  <si>
    <r>
      <rPr>
        <sz val="10"/>
        <color rgb="FF465365"/>
        <rFont val="Noto Sans CJK SC"/>
        <family val="2"/>
      </rPr>
      <t xml:space="preserve">トンボ合同会社（</t>
    </r>
    <r>
      <rPr>
        <sz val="10"/>
        <color rgb="FF465365"/>
        <rFont val="Yu Gothic"/>
        <family val="2"/>
        <charset val="1"/>
      </rPr>
      <t xml:space="preserve">COMPAS</t>
    </r>
    <r>
      <rPr>
        <sz val="10"/>
        <color rgb="FF465365"/>
        <rFont val="Noto Sans CJK SC"/>
        <family val="2"/>
      </rPr>
      <t xml:space="preserve">）が無料で配布しているテンプレートです。マクロは使っていません。</t>
    </r>
  </si>
  <si>
    <t xml:space="preserve">何に使うか</t>
  </si>
  <si>
    <t xml:space="preserve">案件ごとの金額と確度から、月別の着地見込みと担当別の数字を自動で出すための表です。</t>
  </si>
  <si>
    <r>
      <rPr>
        <sz val="10"/>
        <rFont val="Yu Gothic"/>
        <family val="0"/>
        <charset val="1"/>
      </rPr>
      <t xml:space="preserve">BANT</t>
    </r>
    <r>
      <rPr>
        <sz val="10"/>
        <rFont val="Noto Sans CJK SC"/>
        <family val="2"/>
      </rPr>
      <t xml:space="preserve">（予算・決裁者・必要性・導入時期）の</t>
    </r>
    <r>
      <rPr>
        <sz val="10"/>
        <rFont val="Yu Gothic"/>
        <family val="0"/>
        <charset val="1"/>
      </rPr>
      <t xml:space="preserve">4</t>
    </r>
    <r>
      <rPr>
        <sz val="10"/>
        <rFont val="Noto Sans CJK SC"/>
        <family val="2"/>
      </rPr>
      <t xml:space="preserve">項目と次アクションの期限も一緒に管理し、確度の根拠と行動の漏れを見えるようにします。</t>
    </r>
  </si>
  <si>
    <t xml:space="preserve">使い方</t>
  </si>
  <si>
    <r>
      <rPr>
        <sz val="10"/>
        <rFont val="Noto Sans CJK SC"/>
        <family val="2"/>
      </rPr>
      <t xml:space="preserve">「設定」シートで、確度区分（</t>
    </r>
    <r>
      <rPr>
        <sz val="10"/>
        <rFont val="Yu Gothic"/>
        <family val="2"/>
        <charset val="1"/>
      </rPr>
      <t xml:space="preserve">S</t>
    </r>
    <r>
      <rPr>
        <sz val="10"/>
        <rFont val="Noto Sans CJK SC"/>
        <family val="2"/>
      </rPr>
      <t xml:space="preserve">〜</t>
    </r>
    <r>
      <rPr>
        <sz val="10"/>
        <rFont val="Yu Gothic"/>
        <family val="2"/>
        <charset val="1"/>
      </rPr>
      <t xml:space="preserve">D</t>
    </r>
    <r>
      <rPr>
        <sz val="10"/>
        <rFont val="Noto Sans CJK SC"/>
        <family val="2"/>
      </rPr>
      <t xml:space="preserve">）の重みと担当者の名前を決めます。重みは自社の実績に合わせて書き換えてください。</t>
    </r>
  </si>
  <si>
    <r>
      <rPr>
        <sz val="10"/>
        <rFont val="Noto Sans CJK SC"/>
        <family val="2"/>
      </rPr>
      <t xml:space="preserve">「案件表」に</t>
    </r>
    <r>
      <rPr>
        <sz val="10"/>
        <rFont val="Yu Gothic"/>
        <family val="2"/>
        <charset val="1"/>
      </rPr>
      <t xml:space="preserve">1</t>
    </r>
    <r>
      <rPr>
        <sz val="10"/>
        <rFont val="Noto Sans CJK SC"/>
        <family val="2"/>
      </rPr>
      <t xml:space="preserve">案件</t>
    </r>
    <r>
      <rPr>
        <sz val="10"/>
        <rFont val="Yu Gothic"/>
        <family val="2"/>
        <charset val="1"/>
      </rPr>
      <t xml:space="preserve">1</t>
    </r>
    <r>
      <rPr>
        <sz val="10"/>
        <rFont val="Noto Sans CJK SC"/>
        <family val="2"/>
      </rPr>
      <t xml:space="preserve">行で、案件・顧客・担当・金額・確度区分・受注予定月・</t>
    </r>
    <r>
      <rPr>
        <sz val="10"/>
        <rFont val="Yu Gothic"/>
        <family val="2"/>
        <charset val="1"/>
      </rPr>
      <t xml:space="preserve">BANT</t>
    </r>
    <r>
      <rPr>
        <sz val="10"/>
        <rFont val="Noto Sans CJK SC"/>
        <family val="2"/>
      </rPr>
      <t xml:space="preserve">・次アクション・期限を入れます。受注予定月はその月の</t>
    </r>
    <r>
      <rPr>
        <sz val="10"/>
        <rFont val="Yu Gothic"/>
        <family val="2"/>
        <charset val="1"/>
      </rPr>
      <t xml:space="preserve">1</t>
    </r>
    <r>
      <rPr>
        <sz val="10"/>
        <rFont val="Noto Sans CJK SC"/>
        <family val="2"/>
      </rPr>
      <t xml:space="preserve">日の日付で入れます（例：</t>
    </r>
    <r>
      <rPr>
        <sz val="10"/>
        <rFont val="Yu Gothic"/>
        <family val="2"/>
        <charset val="1"/>
      </rPr>
      <t xml:space="preserve">2026/12/1</t>
    </r>
    <r>
      <rPr>
        <sz val="10"/>
        <rFont val="Noto Sans CJK SC"/>
        <family val="2"/>
      </rPr>
      <t xml:space="preserve">）。</t>
    </r>
  </si>
  <si>
    <r>
      <rPr>
        <sz val="10"/>
        <rFont val="Noto Sans CJK SC"/>
        <family val="2"/>
      </rPr>
      <t xml:space="preserve">確度加重額（金額</t>
    </r>
    <r>
      <rPr>
        <sz val="10"/>
        <rFont val="Yu Gothic"/>
        <family val="2"/>
        <charset val="1"/>
      </rPr>
      <t xml:space="preserve">×</t>
    </r>
    <r>
      <rPr>
        <sz val="10"/>
        <rFont val="Noto Sans CJK SC"/>
        <family val="2"/>
      </rPr>
      <t xml:space="preserve">重み）とアラートが自動で出ます。期限切れは赤、受注予定月を過ぎた案件はオレンジになります。</t>
    </r>
  </si>
  <si>
    <r>
      <rPr>
        <sz val="10"/>
        <rFont val="Noto Sans CJK SC"/>
        <family val="2"/>
      </rPr>
      <t xml:space="preserve">「月別着地」で</t>
    </r>
    <r>
      <rPr>
        <sz val="10"/>
        <rFont val="Yu Gothic"/>
        <family val="2"/>
        <charset val="1"/>
      </rPr>
      <t xml:space="preserve">12</t>
    </r>
    <r>
      <rPr>
        <sz val="10"/>
        <rFont val="Noto Sans CJK SC"/>
        <family val="2"/>
      </rPr>
      <t xml:space="preserve">か月の見込み総額と確度加重額を、「担当別」で担当ごとの数字と期限切れの件数を確認します。</t>
    </r>
  </si>
  <si>
    <r>
      <rPr>
        <sz val="10"/>
        <rFont val="Noto Sans CJK SC"/>
        <family val="2"/>
      </rPr>
      <t xml:space="preserve">記入例の行（案件</t>
    </r>
    <r>
      <rPr>
        <sz val="10"/>
        <rFont val="Yu Gothic"/>
        <family val="2"/>
        <charset val="1"/>
      </rPr>
      <t xml:space="preserve">4</t>
    </r>
    <r>
      <rPr>
        <sz val="10"/>
        <rFont val="Noto Sans CJK SC"/>
        <family val="2"/>
      </rPr>
      <t xml:space="preserve">行・担当者</t>
    </r>
    <r>
      <rPr>
        <sz val="10"/>
        <rFont val="Yu Gothic"/>
        <family val="2"/>
        <charset val="1"/>
      </rPr>
      <t xml:space="preserve">3</t>
    </r>
    <r>
      <rPr>
        <sz val="10"/>
        <rFont val="Noto Sans CJK SC"/>
        <family val="2"/>
      </rPr>
      <t xml:space="preserve">名）は消してから使ってください。案件は</t>
    </r>
    <r>
      <rPr>
        <sz val="10"/>
        <rFont val="Yu Gothic"/>
        <family val="2"/>
        <charset val="1"/>
      </rPr>
      <t xml:space="preserve">200</t>
    </r>
    <r>
      <rPr>
        <sz val="10"/>
        <rFont val="Noto Sans CJK SC"/>
        <family val="2"/>
      </rPr>
      <t xml:space="preserve">件まで入力できます。</t>
    </r>
  </si>
  <si>
    <t xml:space="preserve">セルの色の見方</t>
  </si>
  <si>
    <t xml:space="preserve">設定（黄色）</t>
  </si>
  <si>
    <r>
      <rPr>
        <sz val="10"/>
        <rFont val="Noto Sans CJK SC"/>
        <family val="2"/>
      </rPr>
      <t xml:space="preserve">最初に一度だけ決める値です。基準日は </t>
    </r>
    <r>
      <rPr>
        <sz val="10"/>
        <rFont val="Yu Gothic"/>
        <family val="2"/>
        <charset val="1"/>
      </rPr>
      <t xml:space="preserve">=TODAY()</t>
    </r>
    <r>
      <rPr>
        <sz val="10"/>
        <rFont val="Noto Sans CJK SC"/>
        <family val="2"/>
      </rPr>
      <t xml:space="preserve">（今日）になっています。</t>
    </r>
  </si>
  <si>
    <t xml:space="preserve">入力（青い文字）</t>
  </si>
  <si>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行に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件ずつ入力します。▼の付いた列は一覧から選びます。</t>
    </r>
  </si>
  <si>
    <t xml:space="preserve">自動（灰色）</t>
  </si>
  <si>
    <t xml:space="preserve">数式です。上書きしないでください。</t>
  </si>
  <si>
    <t xml:space="preserve">記入例</t>
  </si>
  <si>
    <t xml:space="preserve">「記入例」と書いた行は見本です。形をつかんだら行ごと消すか、上書きしてください。</t>
  </si>
  <si>
    <t xml:space="preserve">列の説明</t>
  </si>
  <si>
    <t xml:space="preserve">確度区分</t>
  </si>
  <si>
    <r>
      <rPr>
        <sz val="10"/>
        <rFont val="Yu Gothic"/>
        <family val="0"/>
        <charset val="1"/>
      </rPr>
      <t xml:space="preserve">S</t>
    </r>
    <r>
      <rPr>
        <sz val="10"/>
        <rFont val="Noto Sans CJK SC"/>
        <family val="2"/>
      </rPr>
      <t xml:space="preserve">／</t>
    </r>
    <r>
      <rPr>
        <sz val="10"/>
        <rFont val="Yu Gothic"/>
        <family val="0"/>
        <charset val="1"/>
      </rPr>
      <t xml:space="preserve">A</t>
    </r>
    <r>
      <rPr>
        <sz val="10"/>
        <rFont val="Noto Sans CJK SC"/>
        <family val="2"/>
      </rPr>
      <t xml:space="preserve">／</t>
    </r>
    <r>
      <rPr>
        <sz val="10"/>
        <rFont val="Yu Gothic"/>
        <family val="0"/>
        <charset val="1"/>
      </rPr>
      <t xml:space="preserve">B</t>
    </r>
    <r>
      <rPr>
        <sz val="10"/>
        <rFont val="Noto Sans CJK SC"/>
        <family val="2"/>
      </rPr>
      <t xml:space="preserve">／</t>
    </r>
    <r>
      <rPr>
        <sz val="10"/>
        <rFont val="Yu Gothic"/>
        <family val="0"/>
        <charset val="1"/>
      </rPr>
      <t xml:space="preserve">C</t>
    </r>
    <r>
      <rPr>
        <sz val="10"/>
        <rFont val="Noto Sans CJK SC"/>
        <family val="2"/>
      </rPr>
      <t xml:space="preserve">／</t>
    </r>
    <r>
      <rPr>
        <sz val="10"/>
        <rFont val="Yu Gothic"/>
        <family val="0"/>
        <charset val="1"/>
      </rPr>
      <t xml:space="preserve">D </t>
    </r>
    <r>
      <rPr>
        <sz val="10"/>
        <rFont val="Noto Sans CJK SC"/>
        <family val="2"/>
      </rPr>
      <t xml:space="preserve">から選びます。重みは「設定」シートで変えられます。</t>
    </r>
  </si>
  <si>
    <t xml:space="preserve">BANT</t>
  </si>
  <si>
    <r>
      <rPr>
        <sz val="10"/>
        <rFont val="Yu Gothic"/>
        <family val="0"/>
        <charset val="1"/>
      </rPr>
      <t xml:space="preserve">B</t>
    </r>
    <r>
      <rPr>
        <sz val="10"/>
        <rFont val="Noto Sans CJK SC"/>
        <family val="2"/>
      </rPr>
      <t xml:space="preserve">＝予算、</t>
    </r>
    <r>
      <rPr>
        <sz val="10"/>
        <rFont val="Yu Gothic"/>
        <family val="0"/>
        <charset val="1"/>
      </rPr>
      <t xml:space="preserve">A</t>
    </r>
    <r>
      <rPr>
        <sz val="10"/>
        <rFont val="Noto Sans CJK SC"/>
        <family val="2"/>
      </rPr>
      <t xml:space="preserve">＝決裁者、</t>
    </r>
    <r>
      <rPr>
        <sz val="10"/>
        <rFont val="Yu Gothic"/>
        <family val="0"/>
        <charset val="1"/>
      </rPr>
      <t xml:space="preserve">N</t>
    </r>
    <r>
      <rPr>
        <sz val="10"/>
        <rFont val="Noto Sans CJK SC"/>
        <family val="2"/>
      </rPr>
      <t xml:space="preserve">＝必要性、</t>
    </r>
    <r>
      <rPr>
        <sz val="10"/>
        <rFont val="Yu Gothic"/>
        <family val="0"/>
        <charset val="1"/>
      </rPr>
      <t xml:space="preserve">T</t>
    </r>
    <r>
      <rPr>
        <sz val="10"/>
        <rFont val="Noto Sans CJK SC"/>
        <family val="2"/>
      </rPr>
      <t xml:space="preserve">＝導入時期。確認できたら○、まだなら</t>
    </r>
    <r>
      <rPr>
        <sz val="10"/>
        <rFont val="Yu Gothic"/>
        <family val="0"/>
        <charset val="1"/>
      </rPr>
      <t xml:space="preserve">×</t>
    </r>
    <r>
      <rPr>
        <sz val="10"/>
        <rFont val="Noto Sans CJK SC"/>
        <family val="2"/>
      </rPr>
      <t xml:space="preserve">。</t>
    </r>
    <r>
      <rPr>
        <sz val="10"/>
        <rFont val="Yu Gothic"/>
        <family val="0"/>
        <charset val="1"/>
      </rPr>
      <t xml:space="preserve">4</t>
    </r>
    <r>
      <rPr>
        <sz val="10"/>
        <rFont val="Noto Sans CJK SC"/>
        <family val="2"/>
      </rPr>
      <t xml:space="preserve">項目中いくつ○かを自動で数えます。</t>
    </r>
  </si>
  <si>
    <t xml:space="preserve">確度加重額</t>
  </si>
  <si>
    <r>
      <rPr>
        <sz val="10"/>
        <rFont val="Noto Sans CJK SC"/>
        <family val="2"/>
      </rPr>
      <t xml:space="preserve">金額 </t>
    </r>
    <r>
      <rPr>
        <sz val="10"/>
        <rFont val="Yu Gothic"/>
        <family val="2"/>
        <charset val="1"/>
      </rPr>
      <t xml:space="preserve">× </t>
    </r>
    <r>
      <rPr>
        <sz val="10"/>
        <rFont val="Noto Sans CJK SC"/>
        <family val="2"/>
      </rPr>
      <t xml:space="preserve">確度区分の重み（自動）。</t>
    </r>
  </si>
  <si>
    <t xml:space="preserve">アラート</t>
  </si>
  <si>
    <r>
      <rPr>
        <sz val="10"/>
        <rFont val="Noto Sans CJK SC"/>
        <family val="2"/>
      </rPr>
      <t xml:space="preserve">「次アクションの期限切れ」「次アクション・期限が未設定」「受注予定月を過ぎています」「確度に対して</t>
    </r>
    <r>
      <rPr>
        <sz val="10"/>
        <rFont val="Yu Gothic"/>
        <family val="2"/>
        <charset val="1"/>
      </rPr>
      <t xml:space="preserve">BANT</t>
    </r>
    <r>
      <rPr>
        <sz val="10"/>
        <rFont val="Noto Sans CJK SC"/>
        <family val="2"/>
      </rPr>
      <t xml:space="preserve">が不足」（</t>
    </r>
    <r>
      <rPr>
        <sz val="10"/>
        <rFont val="Yu Gothic"/>
        <family val="2"/>
        <charset val="1"/>
      </rPr>
      <t xml:space="preserve">S</t>
    </r>
    <r>
      <rPr>
        <sz val="10"/>
        <rFont val="Noto Sans CJK SC"/>
        <family val="2"/>
      </rPr>
      <t xml:space="preserve">・</t>
    </r>
    <r>
      <rPr>
        <sz val="10"/>
        <rFont val="Yu Gothic"/>
        <family val="2"/>
        <charset val="1"/>
      </rPr>
      <t xml:space="preserve">A</t>
    </r>
    <r>
      <rPr>
        <sz val="10"/>
        <rFont val="Noto Sans CJK SC"/>
        <family val="2"/>
      </rPr>
      <t xml:space="preserve">なのに○が</t>
    </r>
    <r>
      <rPr>
        <sz val="10"/>
        <rFont val="Yu Gothic"/>
        <family val="2"/>
        <charset val="1"/>
      </rPr>
      <t xml:space="preserve">4</t>
    </r>
    <r>
      <rPr>
        <sz val="10"/>
        <rFont val="Noto Sans CJK SC"/>
        <family val="2"/>
      </rPr>
      <t xml:space="preserve">つそろっていない）を自動で表示します。</t>
    </r>
  </si>
  <si>
    <r>
      <rPr>
        <sz val="10"/>
        <color rgb="FF465365"/>
        <rFont val="Noto Sans CJK SC"/>
        <family val="2"/>
      </rPr>
      <t xml:space="preserve">金額の単位は万円です。</t>
    </r>
    <r>
      <rPr>
        <sz val="10"/>
        <color rgb="FF465365"/>
        <rFont val="Yu Gothic"/>
        <family val="2"/>
        <charset val="1"/>
      </rPr>
      <t xml:space="preserve">SES</t>
    </r>
    <r>
      <rPr>
        <sz val="10"/>
        <color rgb="FF465365"/>
        <rFont val="Noto Sans CJK SC"/>
        <family val="2"/>
      </rPr>
      <t xml:space="preserve">の案件は「単価 </t>
    </r>
    <r>
      <rPr>
        <sz val="10"/>
        <color rgb="FF465365"/>
        <rFont val="Yu Gothic"/>
        <family val="2"/>
        <charset val="1"/>
      </rPr>
      <t xml:space="preserve">× </t>
    </r>
    <r>
      <rPr>
        <sz val="10"/>
        <color rgb="FF465365"/>
        <rFont val="Noto Sans CJK SC"/>
        <family val="2"/>
      </rPr>
      <t xml:space="preserve">人数 </t>
    </r>
    <r>
      <rPr>
        <sz val="10"/>
        <color rgb="FF465365"/>
        <rFont val="Yu Gothic"/>
        <family val="2"/>
        <charset val="1"/>
      </rPr>
      <t xml:space="preserve">× </t>
    </r>
    <r>
      <rPr>
        <sz val="10"/>
        <color rgb="FF465365"/>
        <rFont val="Noto Sans CJK SC"/>
        <family val="2"/>
      </rPr>
      <t xml:space="preserve">月数」の合計を入れると、月別着地の数字と合わせやすくなります。</t>
    </r>
  </si>
  <si>
    <r>
      <rPr>
        <b val="true"/>
        <sz val="12"/>
        <rFont val="Yu Gothic"/>
        <family val="0"/>
        <charset val="1"/>
      </rPr>
      <t xml:space="preserve">Excel</t>
    </r>
    <r>
      <rPr>
        <b val="true"/>
        <sz val="12"/>
        <rFont val="Noto Sans CJK SC"/>
        <family val="2"/>
      </rPr>
      <t xml:space="preserve">で管理するときの限界（ご参考）</t>
    </r>
  </si>
  <si>
    <r>
      <rPr>
        <sz val="10"/>
        <rFont val="Yu Gothic"/>
        <family val="0"/>
        <charset val="1"/>
      </rPr>
      <t xml:space="preserve">1. </t>
    </r>
    <r>
      <rPr>
        <sz val="10"/>
        <rFont val="Noto Sans CJK SC"/>
        <family val="2"/>
      </rPr>
      <t xml:space="preserve">二重管理：要員表・契約更新表・案件表を別々のファイルで持つと、同じ人や案件を何か所も直すことになり、数字がずれやすくなります。</t>
    </r>
  </si>
  <si>
    <r>
      <rPr>
        <sz val="10"/>
        <rFont val="Yu Gothic"/>
        <family val="0"/>
        <charset val="1"/>
      </rPr>
      <t xml:space="preserve">2. </t>
    </r>
    <r>
      <rPr>
        <sz val="10"/>
        <rFont val="Noto Sans CJK SC"/>
        <family val="2"/>
      </rPr>
      <t xml:space="preserve">リアルタイム共有：ファイルを配ったり共有フォルダに置いたりする運用では、誰かが直した内容がすぐには全員に届かず、同時に開くと上書きが起きます。</t>
    </r>
  </si>
  <si>
    <r>
      <rPr>
        <sz val="10"/>
        <rFont val="Yu Gothic"/>
        <family val="0"/>
        <charset val="1"/>
      </rPr>
      <t xml:space="preserve">3. </t>
    </r>
    <r>
      <rPr>
        <sz val="10"/>
        <rFont val="Noto Sans CJK SC"/>
        <family val="2"/>
      </rPr>
      <t xml:space="preserve">履歴：上書き保存すると、いつ・誰が・何を変えたか（確度・金額・更新意向の移り変わり）が残りにくくなります。</t>
    </r>
  </si>
  <si>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（トンボ合同会社の</t>
    </r>
    <r>
      <rPr>
        <sz val="10"/>
        <rFont val="Yu Gothic"/>
        <family val="0"/>
        <charset val="1"/>
      </rPr>
      <t xml:space="preserve">SES</t>
    </r>
    <r>
      <rPr>
        <sz val="10"/>
        <rFont val="Noto Sans CJK SC"/>
        <family val="2"/>
      </rPr>
      <t xml:space="preserve">・</t>
    </r>
    <r>
      <rPr>
        <sz val="10"/>
        <rFont val="Yu Gothic"/>
        <family val="0"/>
        <charset val="1"/>
      </rPr>
      <t xml:space="preserve">SI</t>
    </r>
    <r>
      <rPr>
        <sz val="10"/>
        <rFont val="Noto Sans CJK SC"/>
        <family val="2"/>
      </rPr>
      <t xml:space="preserve">向け営業管理・要員管理クラウド）は、要員と案件を同じクラウドで扱い、稼働率・来月の待機見込み・受注予測をホーム画面に集計します。案件のステージや項目の変更は、活動履歴として時系列で残ります。</t>
    </r>
    <r>
      <rPr>
        <sz val="10"/>
        <rFont val="Yu Gothic"/>
        <family val="0"/>
        <charset val="1"/>
      </rPr>
      <t xml:space="preserve">7</t>
    </r>
    <r>
      <rPr>
        <sz val="10"/>
        <rFont val="Noto Sans CJK SC"/>
        <family val="2"/>
      </rPr>
      <t xml:space="preserve">日間の無料トライアルがあります（</t>
    </r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の製品サイトから申し込めます）。</t>
    </r>
  </si>
  <si>
    <t xml:space="preserve">設定（確度区分の重み・担当者）</t>
  </si>
  <si>
    <t xml:space="preserve">確度区分ごとの重み（受注の見込み）と担当者の名前をここで決めます。黄色の欄は書き換えて構いません。</t>
  </si>
  <si>
    <t xml:space="preserve">基準日</t>
  </si>
  <si>
    <t xml:space="preserve">月別着地の開始月（月初の日付）</t>
  </si>
  <si>
    <t xml:space="preserve">重み</t>
  </si>
  <si>
    <t xml:space="preserve">区分の目安（例・自社の基準に書き換えてください）</t>
  </si>
  <si>
    <t xml:space="preserve">S</t>
  </si>
  <si>
    <t xml:space="preserve">内示・口頭での発注の合意がある</t>
  </si>
  <si>
    <t xml:space="preserve">A</t>
  </si>
  <si>
    <t xml:space="preserve">提案済みで、最終の候補に残っている</t>
  </si>
  <si>
    <t xml:space="preserve">B</t>
  </si>
  <si>
    <t xml:space="preserve">要件と体制を提示し、比較・検討されている</t>
  </si>
  <si>
    <t xml:space="preserve">C</t>
  </si>
  <si>
    <t xml:space="preserve">ニーズと予算の時期をつかんだ</t>
  </si>
  <si>
    <t xml:space="preserve">D</t>
  </si>
  <si>
    <t xml:space="preserve">情報収集の段階</t>
  </si>
  <si>
    <r>
      <rPr>
        <sz val="10"/>
        <color rgb="FF465365"/>
        <rFont val="Noto Sans CJK SC"/>
        <family val="2"/>
      </rPr>
      <t xml:space="preserve">重みの既定値（</t>
    </r>
    <r>
      <rPr>
        <sz val="10"/>
        <color rgb="FF465365"/>
        <rFont val="Yu Gothic"/>
        <family val="2"/>
        <charset val="1"/>
      </rPr>
      <t xml:space="preserve">100%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80%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60%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30%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10%</t>
    </r>
    <r>
      <rPr>
        <sz val="10"/>
        <color rgb="FF465365"/>
        <rFont val="Noto Sans CJK SC"/>
        <family val="2"/>
      </rPr>
      <t xml:space="preserve">）は説明用の例です。過去の受注実績（区分ごとに何割が受注したか）に合わせて変えてください。</t>
    </r>
  </si>
  <si>
    <r>
      <rPr>
        <b val="true"/>
        <sz val="10"/>
        <rFont val="Noto Sans CJK SC"/>
        <family val="2"/>
      </rPr>
      <t xml:space="preserve">担当者（</t>
    </r>
    <r>
      <rPr>
        <b val="true"/>
        <sz val="10"/>
        <rFont val="Yu Gothic"/>
        <family val="2"/>
        <charset val="1"/>
      </rPr>
      <t xml:space="preserve">20</t>
    </r>
    <r>
      <rPr>
        <b val="true"/>
        <sz val="10"/>
        <rFont val="Noto Sans CJK SC"/>
        <family val="2"/>
      </rPr>
      <t xml:space="preserve">人まで）</t>
    </r>
  </si>
  <si>
    <t xml:space="preserve">記入例 佐藤</t>
  </si>
  <si>
    <t xml:space="preserve">記入例 伊藤</t>
  </si>
  <si>
    <t xml:space="preserve">記入例 渡辺</t>
  </si>
  <si>
    <t xml:space="preserve">案件・受注予測表</t>
  </si>
  <si>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案件</t>
    </r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行で入力します。確度加重額・</t>
    </r>
    <r>
      <rPr>
        <sz val="10"/>
        <color rgb="FF465365"/>
        <rFont val="Yu Gothic"/>
        <family val="0"/>
        <charset val="1"/>
      </rPr>
      <t xml:space="preserve">BANT</t>
    </r>
    <r>
      <rPr>
        <sz val="10"/>
        <color rgb="FF465365"/>
        <rFont val="Noto Sans CJK SC"/>
        <family val="2"/>
      </rPr>
      <t xml:space="preserve">の充足・アラートは自動で計算されます。</t>
    </r>
  </si>
  <si>
    <t xml:space="preserve">案件</t>
  </si>
  <si>
    <t xml:space="preserve">顧客</t>
  </si>
  <si>
    <t xml:space="preserve">担当 ▼</t>
  </si>
  <si>
    <t xml:space="preserve">金額（万円）</t>
  </si>
  <si>
    <t xml:space="preserve">確度区分 ▼</t>
  </si>
  <si>
    <t xml:space="preserve">受注予定月</t>
  </si>
  <si>
    <r>
      <rPr>
        <b val="true"/>
        <sz val="10"/>
        <rFont val="Yu Gothic"/>
        <family val="0"/>
        <charset val="1"/>
      </rPr>
      <t xml:space="preserve">B </t>
    </r>
    <r>
      <rPr>
        <b val="true"/>
        <sz val="10"/>
        <rFont val="Noto Sans CJK SC"/>
        <family val="2"/>
      </rPr>
      <t xml:space="preserve">予算 ▼</t>
    </r>
  </si>
  <si>
    <r>
      <rPr>
        <b val="true"/>
        <sz val="10"/>
        <rFont val="Yu Gothic"/>
        <family val="0"/>
        <charset val="1"/>
      </rPr>
      <t xml:space="preserve">A </t>
    </r>
    <r>
      <rPr>
        <b val="true"/>
        <sz val="10"/>
        <rFont val="Noto Sans CJK SC"/>
        <family val="2"/>
      </rPr>
      <t xml:space="preserve">決裁者 ▼</t>
    </r>
  </si>
  <si>
    <r>
      <rPr>
        <b val="true"/>
        <sz val="10"/>
        <rFont val="Yu Gothic"/>
        <family val="0"/>
        <charset val="1"/>
      </rPr>
      <t xml:space="preserve">N </t>
    </r>
    <r>
      <rPr>
        <b val="true"/>
        <sz val="10"/>
        <rFont val="Noto Sans CJK SC"/>
        <family val="2"/>
      </rPr>
      <t xml:space="preserve">必要性 ▼</t>
    </r>
  </si>
  <si>
    <r>
      <rPr>
        <b val="true"/>
        <sz val="10"/>
        <rFont val="Yu Gothic"/>
        <family val="0"/>
        <charset val="1"/>
      </rPr>
      <t xml:space="preserve">T </t>
    </r>
    <r>
      <rPr>
        <b val="true"/>
        <sz val="10"/>
        <rFont val="Noto Sans CJK SC"/>
        <family val="2"/>
      </rPr>
      <t xml:space="preserve">導入時期 ▼</t>
    </r>
  </si>
  <si>
    <r>
      <rPr>
        <b val="true"/>
        <sz val="10"/>
        <rFont val="Yu Gothic"/>
        <family val="0"/>
        <charset val="1"/>
      </rPr>
      <t xml:space="preserve">BANT</t>
    </r>
    <r>
      <rPr>
        <b val="true"/>
        <sz val="10"/>
        <rFont val="Noto Sans CJK SC"/>
        <family val="2"/>
      </rPr>
      <t xml:space="preserve">（自動・</t>
    </r>
    <r>
      <rPr>
        <b val="true"/>
        <sz val="10"/>
        <rFont val="Yu Gothic"/>
        <family val="0"/>
        <charset val="1"/>
      </rPr>
      <t xml:space="preserve">4</t>
    </r>
    <r>
      <rPr>
        <b val="true"/>
        <sz val="10"/>
        <rFont val="Noto Sans CJK SC"/>
        <family val="2"/>
      </rPr>
      <t xml:space="preserve">項目中）</t>
    </r>
  </si>
  <si>
    <t xml:space="preserve">確度加重額（自動・万円）</t>
  </si>
  <si>
    <t xml:space="preserve">次アクション</t>
  </si>
  <si>
    <t xml:space="preserve">期限</t>
  </si>
  <si>
    <t xml:space="preserve">アラート（自動）</t>
  </si>
  <si>
    <r>
      <rPr>
        <sz val="10"/>
        <color rgb="FF0000FF"/>
        <rFont val="Noto Sans CJK SC"/>
        <family val="2"/>
      </rPr>
      <t xml:space="preserve">記入例 基幹刷新 要員</t>
    </r>
    <r>
      <rPr>
        <sz val="10"/>
        <color rgb="FF0000FF"/>
        <rFont val="Yu Gothic"/>
        <family val="2"/>
        <charset val="1"/>
      </rPr>
      <t xml:space="preserve">3</t>
    </r>
    <r>
      <rPr>
        <sz val="10"/>
        <color rgb="FF0000FF"/>
        <rFont val="Noto Sans CJK SC"/>
        <family val="2"/>
      </rPr>
      <t xml:space="preserve">名</t>
    </r>
  </si>
  <si>
    <r>
      <rPr>
        <sz val="10"/>
        <color rgb="FF0000FF"/>
        <rFont val="Yu Gothic"/>
        <family val="0"/>
        <charset val="1"/>
      </rPr>
      <t xml:space="preserve">A</t>
    </r>
    <r>
      <rPr>
        <sz val="10"/>
        <color rgb="FF0000FF"/>
        <rFont val="Noto Sans CJK SC"/>
        <family val="2"/>
      </rPr>
      <t xml:space="preserve">社</t>
    </r>
  </si>
  <si>
    <t xml:space="preserve">○</t>
  </si>
  <si>
    <t xml:space="preserve">×</t>
  </si>
  <si>
    <t xml:space="preserve">体制図と単価を提示</t>
  </si>
  <si>
    <r>
      <rPr>
        <sz val="10"/>
        <color rgb="FF0000FF"/>
        <rFont val="Noto Sans CJK SC"/>
        <family val="2"/>
      </rPr>
      <t xml:space="preserve">記入例 </t>
    </r>
    <r>
      <rPr>
        <sz val="10"/>
        <color rgb="FF0000FF"/>
        <rFont val="Yu Gothic"/>
        <family val="2"/>
        <charset val="1"/>
      </rPr>
      <t xml:space="preserve">EC</t>
    </r>
    <r>
      <rPr>
        <sz val="10"/>
        <color rgb="FF0000FF"/>
        <rFont val="Noto Sans CJK SC"/>
        <family val="2"/>
      </rPr>
      <t xml:space="preserve">保守 </t>
    </r>
    <r>
      <rPr>
        <sz val="10"/>
        <color rgb="FF0000FF"/>
        <rFont val="Yu Gothic"/>
        <family val="2"/>
        <charset val="1"/>
      </rPr>
      <t xml:space="preserve">1</t>
    </r>
    <r>
      <rPr>
        <sz val="10"/>
        <color rgb="FF0000FF"/>
        <rFont val="Noto Sans CJK SC"/>
        <family val="2"/>
      </rPr>
      <t xml:space="preserve">名</t>
    </r>
  </si>
  <si>
    <r>
      <rPr>
        <sz val="10"/>
        <color rgb="FF0000FF"/>
        <rFont val="Yu Gothic"/>
        <family val="0"/>
        <charset val="1"/>
      </rPr>
      <t xml:space="preserve">B</t>
    </r>
    <r>
      <rPr>
        <sz val="10"/>
        <color rgb="FF0000FF"/>
        <rFont val="Noto Sans CJK SC"/>
        <family val="2"/>
      </rPr>
      <t xml:space="preserve">社</t>
    </r>
  </si>
  <si>
    <t xml:space="preserve">注文書の受領を確認</t>
  </si>
  <si>
    <r>
      <rPr>
        <sz val="10"/>
        <color rgb="FF0000FF"/>
        <rFont val="Noto Sans CJK SC"/>
        <family val="2"/>
      </rPr>
      <t xml:space="preserve">記入例 データ基盤 </t>
    </r>
    <r>
      <rPr>
        <sz val="10"/>
        <color rgb="FF0000FF"/>
        <rFont val="Yu Gothic"/>
        <family val="2"/>
        <charset val="1"/>
      </rPr>
      <t xml:space="preserve">PoC</t>
    </r>
  </si>
  <si>
    <r>
      <rPr>
        <sz val="10"/>
        <color rgb="FF0000FF"/>
        <rFont val="Yu Gothic"/>
        <family val="0"/>
        <charset val="1"/>
      </rPr>
      <t xml:space="preserve">C</t>
    </r>
    <r>
      <rPr>
        <sz val="10"/>
        <color rgb="FF0000FF"/>
        <rFont val="Noto Sans CJK SC"/>
        <family val="2"/>
      </rPr>
      <t xml:space="preserve">社</t>
    </r>
  </si>
  <si>
    <t xml:space="preserve">決裁者との面談を設定</t>
  </si>
  <si>
    <r>
      <rPr>
        <sz val="10"/>
        <color rgb="FF0000FF"/>
        <rFont val="Noto Sans CJK SC"/>
        <family val="2"/>
      </rPr>
      <t xml:space="preserve">記入例 テスト自動化 </t>
    </r>
    <r>
      <rPr>
        <sz val="10"/>
        <color rgb="FF0000FF"/>
        <rFont val="Yu Gothic"/>
        <family val="2"/>
        <charset val="1"/>
      </rPr>
      <t xml:space="preserve">2</t>
    </r>
    <r>
      <rPr>
        <sz val="10"/>
        <color rgb="FF0000FF"/>
        <rFont val="Noto Sans CJK SC"/>
        <family val="2"/>
      </rPr>
      <t xml:space="preserve">名</t>
    </r>
  </si>
  <si>
    <r>
      <rPr>
        <sz val="10"/>
        <color rgb="FF0000FF"/>
        <rFont val="Yu Gothic"/>
        <family val="0"/>
        <charset val="1"/>
      </rPr>
      <t xml:space="preserve">D</t>
    </r>
    <r>
      <rPr>
        <sz val="10"/>
        <color rgb="FF0000FF"/>
        <rFont val="Noto Sans CJK SC"/>
        <family val="2"/>
      </rPr>
      <t xml:space="preserve">社</t>
    </r>
  </si>
  <si>
    <t xml:space="preserve">月別着地（自動計算）</t>
  </si>
  <si>
    <t xml:space="preserve">受注予定月ごとの金額です。開始月は「設定」シートで変えられます。単位：万円。</t>
  </si>
  <si>
    <t xml:space="preserve">月</t>
  </si>
  <si>
    <t xml:space="preserve">見込み総額</t>
  </si>
  <si>
    <r>
      <rPr>
        <b val="true"/>
        <sz val="10"/>
        <rFont val="Noto Sans CJK SC"/>
        <family val="2"/>
      </rPr>
      <t xml:space="preserve">うち</t>
    </r>
    <r>
      <rPr>
        <b val="true"/>
        <sz val="10"/>
        <rFont val="Yu Gothic"/>
        <family val="2"/>
        <charset val="1"/>
      </rPr>
      <t xml:space="preserve">S</t>
    </r>
    <r>
      <rPr>
        <b val="true"/>
        <sz val="10"/>
        <rFont val="Noto Sans CJK SC"/>
        <family val="2"/>
      </rPr>
      <t xml:space="preserve">・</t>
    </r>
    <r>
      <rPr>
        <b val="true"/>
        <sz val="10"/>
        <rFont val="Yu Gothic"/>
        <family val="2"/>
        <charset val="1"/>
      </rPr>
      <t xml:space="preserve">A</t>
    </r>
    <r>
      <rPr>
        <b val="true"/>
        <sz val="10"/>
        <rFont val="Noto Sans CJK SC"/>
        <family val="2"/>
      </rPr>
      <t xml:space="preserve">（加重）</t>
    </r>
  </si>
  <si>
    <t xml:space="preserve">件数</t>
  </si>
  <si>
    <t xml:space="preserve">加重額の累計</t>
  </si>
  <si>
    <r>
      <rPr>
        <b val="true"/>
        <sz val="10"/>
        <rFont val="Yu Gothic"/>
        <family val="0"/>
        <charset val="1"/>
      </rPr>
      <t xml:space="preserve">12</t>
    </r>
    <r>
      <rPr>
        <b val="true"/>
        <sz val="10"/>
        <rFont val="Noto Sans CJK SC"/>
        <family val="2"/>
      </rPr>
      <t xml:space="preserve">か月の合計</t>
    </r>
  </si>
  <si>
    <t xml:space="preserve">受注予定月が空欄の案件（月別に入らない）</t>
  </si>
  <si>
    <t xml:space="preserve">開始月より前の受注予定月の案件（月別に入らない）</t>
  </si>
  <si>
    <r>
      <rPr>
        <sz val="10"/>
        <color rgb="FF465365"/>
        <rFont val="Noto Sans CJK SC"/>
        <family val="2"/>
      </rPr>
      <t xml:space="preserve">見込み総額：金額の合計。確度加重額：金額 </t>
    </r>
    <r>
      <rPr>
        <sz val="10"/>
        <color rgb="FF465365"/>
        <rFont val="Yu Gothic"/>
        <family val="2"/>
        <charset val="1"/>
      </rPr>
      <t xml:space="preserve">× </t>
    </r>
    <r>
      <rPr>
        <sz val="10"/>
        <color rgb="FF465365"/>
        <rFont val="Noto Sans CJK SC"/>
        <family val="2"/>
      </rPr>
      <t xml:space="preserve">確度区分の重み。うち</t>
    </r>
    <r>
      <rPr>
        <sz val="10"/>
        <color rgb="FF465365"/>
        <rFont val="Yu Gothic"/>
        <family val="2"/>
        <charset val="1"/>
      </rPr>
      <t xml:space="preserve">S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A</t>
    </r>
    <r>
      <rPr>
        <sz val="10"/>
        <color rgb="FF465365"/>
        <rFont val="Noto Sans CJK SC"/>
        <family val="2"/>
      </rPr>
      <t xml:space="preserve">：確度</t>
    </r>
    <r>
      <rPr>
        <sz val="10"/>
        <color rgb="FF465365"/>
        <rFont val="Yu Gothic"/>
        <family val="2"/>
        <charset val="1"/>
      </rPr>
      <t xml:space="preserve">S</t>
    </r>
    <r>
      <rPr>
        <sz val="10"/>
        <color rgb="FF465365"/>
        <rFont val="Noto Sans CJK SC"/>
        <family val="2"/>
      </rPr>
      <t xml:space="preserve">・</t>
    </r>
    <r>
      <rPr>
        <sz val="10"/>
        <color rgb="FF465365"/>
        <rFont val="Yu Gothic"/>
        <family val="2"/>
        <charset val="1"/>
      </rPr>
      <t xml:space="preserve">A</t>
    </r>
    <r>
      <rPr>
        <sz val="10"/>
        <color rgb="FF465365"/>
        <rFont val="Noto Sans CJK SC"/>
        <family val="2"/>
      </rPr>
      <t xml:space="preserve">の案件の加重額だけ（堅めの数字）。</t>
    </r>
  </si>
  <si>
    <t xml:space="preserve">担当別の集計（自動計算）</t>
  </si>
  <si>
    <t xml:space="preserve">「設定」シートの担当者ごとに集計します。単位：万円。</t>
  </si>
  <si>
    <t xml:space="preserve">担当</t>
  </si>
  <si>
    <t xml:space="preserve">今月の加重額</t>
  </si>
  <si>
    <t xml:space="preserve">期限切れの次アクション</t>
  </si>
  <si>
    <t xml:space="preserve">次アクション・期限が未設定</t>
  </si>
  <si>
    <t xml:space="preserve">合計</t>
  </si>
  <si>
    <t xml:space="preserve">担当が空欄の案件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</si>
</sst>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/mm/dd"/>
    <numFmt numFmtId="166" formatCode="yyyy\年m\月"/>
    <numFmt numFmtId="167" formatCode="0%"/>
    <numFmt numFmtId="168" formatCode="#,##0"/>
    <numFmt numFmtId="169" formatCode="0&quot;/4&quot;"/>
    <numFmt numFmtId="170" formatCode="0\件"/>
  </numFmts>
  <fonts count="22">
    <font>
      <sz val="11"/>
      <color theme="1"/>
      <name val="Yu Gothi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sz val="10"/>
      <color rgb="FF465365"/>
      <name val="Noto Sans CJK SC"/>
      <family val="2"/>
    </font>
    <font>
      <sz val="10"/>
      <color rgb="FF465365"/>
      <name val="Yu Gothic"/>
      <family val="2"/>
      <charset val="1"/>
    </font>
    <font>
      <b val="true"/>
      <sz val="12"/>
      <name val="Noto Sans CJK SC"/>
      <family val="2"/>
    </font>
    <font>
      <sz val="10"/>
      <name val="Noto Sans CJK SC"/>
      <family val="2"/>
    </font>
    <font>
      <sz val="10"/>
      <name val="Yu Gothic"/>
      <family val="0"/>
      <charset val="1"/>
    </font>
    <font>
      <b val="true"/>
      <sz val="10"/>
      <name val="Yu Gothic"/>
      <family val="0"/>
      <charset val="1"/>
    </font>
    <font>
      <sz val="10"/>
      <name val="Yu Gothic"/>
      <family val="2"/>
      <charset val="1"/>
    </font>
    <font>
      <b val="true"/>
      <sz val="10"/>
      <color rgb="FF0000FF"/>
      <name val="Noto Sans CJK SC"/>
      <family val="2"/>
    </font>
    <font>
      <b val="true"/>
      <sz val="10"/>
      <name val="Noto Sans CJK SC"/>
      <family val="2"/>
    </font>
    <font>
      <b val="true"/>
      <sz val="12"/>
      <name val="Yu Gothic"/>
      <family val="0"/>
      <charset val="1"/>
    </font>
    <font>
      <b val="true"/>
      <sz val="14"/>
      <name val="Noto Sans CJK SC"/>
      <family val="2"/>
    </font>
    <font>
      <sz val="10"/>
      <color rgb="FF0000FF"/>
      <name val="Yu Gothic"/>
      <family val="0"/>
      <charset val="1"/>
    </font>
    <font>
      <sz val="10"/>
      <color rgb="FF0000FF"/>
      <name val="Noto Sans CJK SC"/>
      <family val="2"/>
    </font>
    <font>
      <b val="true"/>
      <sz val="10"/>
      <name val="Yu Gothic"/>
      <family val="2"/>
      <charset val="1"/>
    </font>
    <font>
      <sz val="10"/>
      <name val="Arial"/>
      <family val="2"/>
    </font>
    <font>
      <sz val="10"/>
      <color rgb="FF465365"/>
      <name val="Yu Gothic"/>
      <family val="0"/>
      <charset val="1"/>
    </font>
    <font>
      <sz val="10"/>
      <color rgb="FF0000FF"/>
      <name val="Yu Gothi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EDD5"/>
      </patternFill>
    </fill>
    <fill>
      <patternFill patternType="solid">
        <fgColor rgb="FFF3F6FB"/>
        <bgColor rgb="FFE8EFFA"/>
      </patternFill>
    </fill>
    <fill>
      <patternFill patternType="solid">
        <fgColor rgb="FFE8EFFA"/>
        <bgColor rgb="FFF3F6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3EE"/>
      </left>
      <right style="thin">
        <color rgb="FFDCE3EE"/>
      </right>
      <top style="thin">
        <color rgb="FFDCE3EE"/>
      </top>
      <bottom style="thin">
        <color rgb="FFDC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2E1"/>
        </patternFill>
      </fill>
    </dxf>
    <dxf>
      <fill>
        <patternFill>
          <bgColor rgb="FFFFEDD5"/>
        </patternFill>
      </fill>
    </dxf>
    <dxf>
      <font>
        <name val="Yu Gothic"/>
        <charset val="1"/>
        <family val="0"/>
        <b val="1"/>
        <color rgb="FFC8102E"/>
      </font>
    </dxf>
    <dxf>
      <font>
        <name val="Yu Gothic"/>
        <charset val="1"/>
        <family val="0"/>
        <color rgb="FFC8102E"/>
      </font>
    </dxf>
  </dxfs>
  <colors>
    <indexedColors>
      <rgbColor rgb="FF000000"/>
      <rgbColor rgb="FFF3F6FB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8EFFA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DD5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46536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6"/>
    <col collapsed="false" customWidth="true" hidden="false" outlineLevel="0" max="3" min="3" style="1" width="90"/>
  </cols>
  <sheetData>
    <row r="1" customFormat="false" ht="19.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15" hidden="false" customHeight="true" outlineLevel="0" collapsed="false">
      <c r="B5" s="5" t="s">
        <v>3</v>
      </c>
      <c r="C5" s="5"/>
    </row>
    <row r="6" customFormat="false" ht="15" hidden="false" customHeight="true" outlineLevel="0" collapsed="false">
      <c r="B6" s="6" t="s">
        <v>4</v>
      </c>
      <c r="C6" s="6"/>
    </row>
    <row r="8" customFormat="false" ht="15" hidden="false" customHeight="true" outlineLevel="0" collapsed="false">
      <c r="B8" s="4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  <c r="C9" s="8"/>
    </row>
    <row r="10" customFormat="false" ht="30" hidden="false" customHeight="true" outlineLevel="0" collapsed="false">
      <c r="A10" s="7" t="n">
        <v>2</v>
      </c>
      <c r="B10" s="8" t="s">
        <v>7</v>
      </c>
      <c r="C10" s="8"/>
    </row>
    <row r="11" customFormat="false" ht="30" hidden="false" customHeight="true" outlineLevel="0" collapsed="false">
      <c r="A11" s="7" t="n">
        <v>3</v>
      </c>
      <c r="B11" s="8" t="s">
        <v>8</v>
      </c>
      <c r="C11" s="8"/>
    </row>
    <row r="12" customFormat="false" ht="30" hidden="false" customHeight="true" outlineLevel="0" collapsed="false">
      <c r="A12" s="7" t="n">
        <v>4</v>
      </c>
      <c r="B12" s="8" t="s">
        <v>9</v>
      </c>
      <c r="C12" s="8"/>
    </row>
    <row r="13" customFormat="false" ht="30" hidden="false" customHeight="true" outlineLevel="0" collapsed="false">
      <c r="A13" s="7" t="n">
        <v>5</v>
      </c>
      <c r="B13" s="8" t="s">
        <v>10</v>
      </c>
      <c r="C13" s="8"/>
    </row>
    <row r="15" customFormat="false" ht="15" hidden="false" customHeight="true" outlineLevel="0" collapsed="false">
      <c r="B15" s="4" t="s">
        <v>11</v>
      </c>
    </row>
    <row r="16" customFormat="false" ht="15" hidden="false" customHeight="true" outlineLevel="0" collapsed="false">
      <c r="B16" s="9" t="s">
        <v>12</v>
      </c>
      <c r="C16" s="10" t="s">
        <v>13</v>
      </c>
    </row>
    <row r="17" customFormat="false" ht="15" hidden="false" customHeight="true" outlineLevel="0" collapsed="false">
      <c r="B17" s="11" t="s">
        <v>14</v>
      </c>
      <c r="C17" s="12" t="s">
        <v>15</v>
      </c>
    </row>
    <row r="18" customFormat="false" ht="15" hidden="false" customHeight="true" outlineLevel="0" collapsed="false">
      <c r="B18" s="13" t="s">
        <v>16</v>
      </c>
      <c r="C18" s="10" t="s">
        <v>17</v>
      </c>
    </row>
    <row r="19" customFormat="false" ht="15" hidden="false" customHeight="true" outlineLevel="0" collapsed="false">
      <c r="B19" s="11" t="s">
        <v>18</v>
      </c>
      <c r="C19" s="10" t="s">
        <v>19</v>
      </c>
    </row>
    <row r="21" customFormat="false" ht="15" hidden="false" customHeight="true" outlineLevel="0" collapsed="false">
      <c r="B21" s="4" t="s">
        <v>20</v>
      </c>
    </row>
    <row r="22" customFormat="false" ht="15" hidden="false" customHeight="true" outlineLevel="0" collapsed="false">
      <c r="B22" s="14" t="s">
        <v>21</v>
      </c>
      <c r="C22" s="15" t="s">
        <v>22</v>
      </c>
    </row>
    <row r="23" customFormat="false" ht="29.25" hidden="false" customHeight="true" outlineLevel="0" collapsed="false">
      <c r="B23" s="7" t="s">
        <v>23</v>
      </c>
      <c r="C23" s="15" t="s">
        <v>24</v>
      </c>
    </row>
    <row r="24" customFormat="false" ht="15" hidden="false" customHeight="true" outlineLevel="0" collapsed="false">
      <c r="B24" s="14" t="s">
        <v>25</v>
      </c>
      <c r="C24" s="16" t="s">
        <v>26</v>
      </c>
    </row>
    <row r="25" customFormat="false" ht="29.25" hidden="false" customHeight="true" outlineLevel="0" collapsed="false">
      <c r="B25" s="14" t="s">
        <v>27</v>
      </c>
      <c r="C25" s="16" t="s">
        <v>28</v>
      </c>
    </row>
    <row r="27" customFormat="false" ht="30" hidden="false" customHeight="true" outlineLevel="0" collapsed="false">
      <c r="B27" s="17" t="s">
        <v>29</v>
      </c>
      <c r="C27" s="17"/>
    </row>
    <row r="29" customFormat="false" ht="18.75" hidden="false" customHeight="true" outlineLevel="0" collapsed="false">
      <c r="B29" s="18" t="s">
        <v>30</v>
      </c>
      <c r="C29" s="18"/>
    </row>
    <row r="30" customFormat="false" ht="30" hidden="false" customHeight="true" outlineLevel="0" collapsed="false">
      <c r="B30" s="19" t="s">
        <v>31</v>
      </c>
      <c r="C30" s="19"/>
    </row>
    <row r="31" customFormat="false" ht="30" hidden="false" customHeight="true" outlineLevel="0" collapsed="false">
      <c r="B31" s="19" t="s">
        <v>32</v>
      </c>
      <c r="C31" s="19"/>
    </row>
    <row r="32" customFormat="false" ht="30" hidden="false" customHeight="true" outlineLevel="0" collapsed="false">
      <c r="B32" s="19" t="s">
        <v>33</v>
      </c>
      <c r="C32" s="19"/>
    </row>
    <row r="33" customFormat="false" ht="43.5" hidden="false" customHeight="true" outlineLevel="0" collapsed="false">
      <c r="B33" s="19" t="s">
        <v>34</v>
      </c>
      <c r="C33" s="19"/>
    </row>
  </sheetData>
  <mergeCells count="13">
    <mergeCell ref="B5:C5"/>
    <mergeCell ref="B6:C6"/>
    <mergeCell ref="B9:C9"/>
    <mergeCell ref="B10:C10"/>
    <mergeCell ref="B11:C11"/>
    <mergeCell ref="B12:C12"/>
    <mergeCell ref="B13:C13"/>
    <mergeCell ref="B27:C27"/>
    <mergeCell ref="B29:C29"/>
    <mergeCell ref="B30:C30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4"/>
    <col collapsed="false" customWidth="true" hidden="false" outlineLevel="0" max="3" min="3" style="1" width="56"/>
  </cols>
  <sheetData>
    <row r="1" customFormat="false" ht="17.25" hidden="false" customHeight="true" outlineLevel="0" collapsed="false">
      <c r="A1" s="20" t="s">
        <v>35</v>
      </c>
    </row>
    <row r="2" customFormat="false" ht="15" hidden="false" customHeight="true" outlineLevel="0" collapsed="false">
      <c r="A2" s="3" t="s">
        <v>36</v>
      </c>
    </row>
    <row r="3" customFormat="false" ht="15" hidden="false" customHeight="true" outlineLevel="0" collapsed="false">
      <c r="A3" s="14" t="s">
        <v>37</v>
      </c>
      <c r="B3" s="21" t="n">
        <f aca="true">TODAY()</f>
        <v>46313</v>
      </c>
    </row>
    <row r="4" customFormat="false" ht="15" hidden="false" customHeight="true" outlineLevel="0" collapsed="false">
      <c r="A4" s="14" t="s">
        <v>38</v>
      </c>
      <c r="B4" s="22" t="n">
        <f aca="true">DATE(YEAR(TODAY()),MONTH(TODAY()),1)</f>
        <v>46296</v>
      </c>
    </row>
    <row r="6" customFormat="false" ht="15" hidden="false" customHeight="true" outlineLevel="0" collapsed="false">
      <c r="A6" s="23" t="s">
        <v>21</v>
      </c>
      <c r="B6" s="23" t="s">
        <v>39</v>
      </c>
      <c r="C6" s="23" t="s">
        <v>40</v>
      </c>
    </row>
    <row r="7" customFormat="false" ht="15" hidden="false" customHeight="true" outlineLevel="0" collapsed="false">
      <c r="A7" s="24" t="s">
        <v>41</v>
      </c>
      <c r="B7" s="25" t="n">
        <v>1</v>
      </c>
      <c r="C7" s="26" t="s">
        <v>42</v>
      </c>
    </row>
    <row r="8" customFormat="false" ht="15" hidden="false" customHeight="true" outlineLevel="0" collapsed="false">
      <c r="A8" s="24" t="s">
        <v>43</v>
      </c>
      <c r="B8" s="25" t="n">
        <v>0.8</v>
      </c>
      <c r="C8" s="26" t="s">
        <v>44</v>
      </c>
    </row>
    <row r="9" customFormat="false" ht="15" hidden="false" customHeight="true" outlineLevel="0" collapsed="false">
      <c r="A9" s="24" t="s">
        <v>45</v>
      </c>
      <c r="B9" s="25" t="n">
        <v>0.6</v>
      </c>
      <c r="C9" s="26" t="s">
        <v>46</v>
      </c>
    </row>
    <row r="10" customFormat="false" ht="15" hidden="false" customHeight="true" outlineLevel="0" collapsed="false">
      <c r="A10" s="24" t="s">
        <v>47</v>
      </c>
      <c r="B10" s="25" t="n">
        <v>0.3</v>
      </c>
      <c r="C10" s="26" t="s">
        <v>48</v>
      </c>
    </row>
    <row r="11" customFormat="false" ht="15" hidden="false" customHeight="true" outlineLevel="0" collapsed="false">
      <c r="A11" s="24" t="s">
        <v>49</v>
      </c>
      <c r="B11" s="25" t="n">
        <v>0.1</v>
      </c>
      <c r="C11" s="26" t="s">
        <v>50</v>
      </c>
    </row>
    <row r="13" customFormat="false" ht="15" hidden="false" customHeight="true" outlineLevel="0" collapsed="false">
      <c r="A13" s="3" t="s">
        <v>51</v>
      </c>
    </row>
    <row r="15" customFormat="false" ht="15" hidden="false" customHeight="true" outlineLevel="0" collapsed="false">
      <c r="A15" s="27" t="s">
        <v>52</v>
      </c>
    </row>
    <row r="16" customFormat="false" ht="15" hidden="false" customHeight="true" outlineLevel="0" collapsed="false">
      <c r="A16" s="26" t="s">
        <v>53</v>
      </c>
    </row>
    <row r="17" customFormat="false" ht="15" hidden="false" customHeight="true" outlineLevel="0" collapsed="false">
      <c r="A17" s="26" t="s">
        <v>54</v>
      </c>
    </row>
    <row r="18" customFormat="false" ht="15" hidden="false" customHeight="true" outlineLevel="0" collapsed="false">
      <c r="A18" s="26" t="s">
        <v>55</v>
      </c>
    </row>
    <row r="19" customFormat="false" ht="15" hidden="false" customHeight="true" outlineLevel="0" collapsed="false">
      <c r="A19" s="26"/>
    </row>
    <row r="20" customFormat="false" ht="15" hidden="false" customHeight="true" outlineLevel="0" collapsed="false">
      <c r="A20" s="26"/>
    </row>
    <row r="21" customFormat="false" ht="15" hidden="false" customHeight="true" outlineLevel="0" collapsed="false">
      <c r="A21" s="26"/>
    </row>
    <row r="22" customFormat="false" ht="15" hidden="false" customHeight="true" outlineLevel="0" collapsed="false">
      <c r="A22" s="26"/>
    </row>
    <row r="23" customFormat="false" ht="15" hidden="false" customHeight="true" outlineLevel="0" collapsed="false">
      <c r="A23" s="26"/>
    </row>
    <row r="24" customFormat="false" ht="15" hidden="false" customHeight="true" outlineLevel="0" collapsed="false">
      <c r="A24" s="26"/>
    </row>
    <row r="25" customFormat="false" ht="15" hidden="false" customHeight="true" outlineLevel="0" collapsed="false">
      <c r="A25" s="26"/>
    </row>
    <row r="26" customFormat="false" ht="15" hidden="false" customHeight="true" outlineLevel="0" collapsed="false">
      <c r="A26" s="26"/>
    </row>
    <row r="27" customFormat="false" ht="15" hidden="false" customHeight="true" outlineLevel="0" collapsed="false">
      <c r="A27" s="26"/>
    </row>
    <row r="28" customFormat="false" ht="15" hidden="false" customHeight="true" outlineLevel="0" collapsed="false">
      <c r="A28" s="26"/>
    </row>
    <row r="29" customFormat="false" ht="15" hidden="false" customHeight="true" outlineLevel="0" collapsed="false">
      <c r="A29" s="26"/>
    </row>
    <row r="30" customFormat="false" ht="15" hidden="false" customHeight="true" outlineLevel="0" collapsed="false">
      <c r="A30" s="26"/>
    </row>
    <row r="31" customFormat="false" ht="15" hidden="false" customHeight="true" outlineLevel="0" collapsed="false">
      <c r="A31" s="26"/>
    </row>
    <row r="32" customFormat="false" ht="15" hidden="false" customHeight="true" outlineLevel="0" collapsed="false">
      <c r="A32" s="26"/>
    </row>
    <row r="33" customFormat="false" ht="15" hidden="false" customHeight="true" outlineLevel="0" collapsed="false">
      <c r="A33" s="26"/>
    </row>
    <row r="34" customFormat="false" ht="15" hidden="false" customHeight="true" outlineLevel="0" collapsed="false">
      <c r="A34" s="26"/>
    </row>
    <row r="35" customFormat="false" ht="15" hidden="false" customHeight="true" outlineLevel="0" collapsed="false">
      <c r="A35" s="26"/>
    </row>
  </sheetData>
  <dataValidations count="1">
    <dataValidation allowBlank="true" error="0以上の数字で入力してください（単位は見出しのとおり）。" errorStyle="stop" errorTitle="数字を入力してください" operator="between" showDropDown="false" showErrorMessage="true" showInputMessage="false" sqref="B7:B1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2"/>
    <col collapsed="false" customWidth="true" hidden="false" outlineLevel="0" max="3" min="3" style="1" width="13"/>
    <col collapsed="false" customWidth="true" hidden="false" outlineLevel="0" max="4" min="4" style="1" width="11"/>
    <col collapsed="false" customWidth="true" hidden="false" outlineLevel="0" max="5" min="5" style="1" width="9"/>
    <col collapsed="false" customWidth="true" hidden="false" outlineLevel="0" max="6" min="6" style="1" width="11"/>
    <col collapsed="false" customWidth="true" hidden="false" outlineLevel="0" max="7" min="7" style="1" width="8"/>
    <col collapsed="false" customWidth="true" hidden="false" outlineLevel="0" max="9" min="8" style="1" width="9"/>
    <col collapsed="false" customWidth="true" hidden="false" outlineLevel="0" max="11" min="10" style="1" width="10"/>
    <col collapsed="false" customWidth="true" hidden="false" outlineLevel="0" max="12" min="12" style="1" width="12"/>
    <col collapsed="false" customWidth="true" hidden="false" outlineLevel="0" max="13" min="13" style="1" width="24"/>
    <col collapsed="false" customWidth="true" hidden="false" outlineLevel="0" max="14" min="14" style="1" width="11"/>
    <col collapsed="false" customWidth="true" hidden="false" outlineLevel="0" max="15" min="15" style="1" width="24"/>
  </cols>
  <sheetData>
    <row r="1" customFormat="false" ht="17.25" hidden="false" customHeight="true" outlineLevel="0" collapsed="false">
      <c r="A1" s="20" t="s">
        <v>56</v>
      </c>
    </row>
    <row r="2" customFormat="false" ht="15" hidden="false" customHeight="true" outlineLevel="0" collapsed="false">
      <c r="A2" s="28" t="s">
        <v>57</v>
      </c>
    </row>
    <row r="4" customFormat="false" ht="31.5" hidden="false" customHeight="true" outlineLevel="0" collapsed="false">
      <c r="A4" s="29" t="s">
        <v>58</v>
      </c>
      <c r="B4" s="29" t="s">
        <v>59</v>
      </c>
      <c r="C4" s="29" t="s">
        <v>60</v>
      </c>
      <c r="D4" s="29" t="s">
        <v>61</v>
      </c>
      <c r="E4" s="29" t="s">
        <v>62</v>
      </c>
      <c r="F4" s="29" t="s">
        <v>63</v>
      </c>
      <c r="G4" s="30" t="s">
        <v>64</v>
      </c>
      <c r="H4" s="30" t="s">
        <v>65</v>
      </c>
      <c r="I4" s="30" t="s">
        <v>66</v>
      </c>
      <c r="J4" s="30" t="s">
        <v>67</v>
      </c>
      <c r="K4" s="30" t="s">
        <v>68</v>
      </c>
      <c r="L4" s="29" t="s">
        <v>69</v>
      </c>
      <c r="M4" s="29" t="s">
        <v>70</v>
      </c>
      <c r="N4" s="29" t="s">
        <v>71</v>
      </c>
      <c r="O4" s="29" t="s">
        <v>72</v>
      </c>
    </row>
    <row r="5" customFormat="false" ht="15" hidden="false" customHeight="true" outlineLevel="0" collapsed="false">
      <c r="A5" s="26" t="s">
        <v>73</v>
      </c>
      <c r="B5" s="31" t="s">
        <v>74</v>
      </c>
      <c r="C5" s="26" t="s">
        <v>53</v>
      </c>
      <c r="D5" s="32" t="n">
        <v>2700</v>
      </c>
      <c r="E5" s="31" t="s">
        <v>43</v>
      </c>
      <c r="F5" s="33" t="n">
        <f aca="false">DATE(YEAR(設定!$B$3+30),MONTH(設定!$B$3+30),1)</f>
        <v>46327</v>
      </c>
      <c r="G5" s="31" t="s">
        <v>75</v>
      </c>
      <c r="H5" s="31" t="s">
        <v>75</v>
      </c>
      <c r="I5" s="31" t="s">
        <v>75</v>
      </c>
      <c r="J5" s="31" t="s">
        <v>76</v>
      </c>
      <c r="K5" s="34" t="n">
        <f aca="false">IF(A5="","",COUNTIF(G5:J5,"○"))</f>
        <v>3</v>
      </c>
      <c r="L5" s="35" t="n">
        <f aca="false">IF(OR(D5="",E5=""),"",D5*IFERROR(VLOOKUP(E5,設定!$A$7:$B$11,2,FALSE()),0))</f>
        <v>2160</v>
      </c>
      <c r="M5" s="26" t="s">
        <v>77</v>
      </c>
      <c r="N5" s="36" t="n">
        <f aca="false">設定!$B$3+(3)</f>
        <v>46316</v>
      </c>
      <c r="O5" s="37" t="str">
        <f aca="false">IF(A5="","",IF(AND(N5&lt;&gt;"",N5&lt;設定!$B$3),"次アクションの期限切れ",IF(OR(M5="",N5=""),"次アクション・期限が未設定",IF(AND(F5&lt;&gt;"",F5&lt;DATE(YEAR(設定!$B$3),MONTH(設定!$B$3),1)),"受注予定月を過ぎています",IF(AND(OR(E5="S",E5="A"),K5&lt;4),"確度に対してBANTが不足","")))))</f>
        <v>確度に対してBANTが不足</v>
      </c>
    </row>
    <row r="6" customFormat="false" ht="15" hidden="false" customHeight="true" outlineLevel="0" collapsed="false">
      <c r="A6" s="26" t="s">
        <v>78</v>
      </c>
      <c r="B6" s="31" t="s">
        <v>79</v>
      </c>
      <c r="C6" s="26" t="s">
        <v>54</v>
      </c>
      <c r="D6" s="32" t="n">
        <v>840</v>
      </c>
      <c r="E6" s="31" t="s">
        <v>41</v>
      </c>
      <c r="F6" s="33" t="n">
        <f aca="false">DATE(YEAR(設定!$B$3+10),MONTH(設定!$B$3+10),1)</f>
        <v>46296</v>
      </c>
      <c r="G6" s="31" t="s">
        <v>75</v>
      </c>
      <c r="H6" s="31" t="s">
        <v>75</v>
      </c>
      <c r="I6" s="31" t="s">
        <v>75</v>
      </c>
      <c r="J6" s="31" t="s">
        <v>75</v>
      </c>
      <c r="K6" s="34" t="n">
        <f aca="false">IF(A6="","",COUNTIF(G6:J6,"○"))</f>
        <v>4</v>
      </c>
      <c r="L6" s="35" t="n">
        <f aca="false">IF(OR(D6="",E6=""),"",D6*IFERROR(VLOOKUP(E6,設定!$A$7:$B$11,2,FALSE()),0))</f>
        <v>840</v>
      </c>
      <c r="M6" s="26" t="s">
        <v>80</v>
      </c>
      <c r="N6" s="36" t="n">
        <f aca="false">設定!$B$3+(-2)</f>
        <v>46311</v>
      </c>
      <c r="O6" s="37" t="str">
        <f aca="false">IF(A6="","",IF(AND(N6&lt;&gt;"",N6&lt;設定!$B$3),"次アクションの期限切れ",IF(OR(M6="",N6=""),"次アクション・期限が未設定",IF(AND(F6&lt;&gt;"",F6&lt;DATE(YEAR(設定!$B$3),MONTH(設定!$B$3),1)),"受注予定月を過ぎています",IF(AND(OR(E6="S",E6="A"),K6&lt;4),"確度に対してBANTが不足","")))))</f>
        <v>次アクションの期限切れ</v>
      </c>
    </row>
    <row r="7" customFormat="false" ht="15" hidden="false" customHeight="true" outlineLevel="0" collapsed="false">
      <c r="A7" s="26" t="s">
        <v>81</v>
      </c>
      <c r="B7" s="31" t="s">
        <v>82</v>
      </c>
      <c r="C7" s="26" t="s">
        <v>55</v>
      </c>
      <c r="D7" s="32" t="n">
        <v>1200</v>
      </c>
      <c r="E7" s="31" t="s">
        <v>47</v>
      </c>
      <c r="F7" s="33" t="n">
        <f aca="false">DATE(YEAR(設定!$B$3+75),MONTH(設定!$B$3+75),1)</f>
        <v>46388</v>
      </c>
      <c r="G7" s="31" t="s">
        <v>76</v>
      </c>
      <c r="H7" s="31" t="s">
        <v>76</v>
      </c>
      <c r="I7" s="31" t="s">
        <v>75</v>
      </c>
      <c r="J7" s="31" t="s">
        <v>75</v>
      </c>
      <c r="K7" s="34" t="n">
        <f aca="false">IF(A7="","",COUNTIF(G7:J7,"○"))</f>
        <v>2</v>
      </c>
      <c r="L7" s="35" t="n">
        <f aca="false">IF(OR(D7="",E7=""),"",D7*IFERROR(VLOOKUP(E7,設定!$A$7:$B$11,2,FALSE()),0))</f>
        <v>360</v>
      </c>
      <c r="M7" s="26" t="s">
        <v>83</v>
      </c>
      <c r="N7" s="36"/>
      <c r="O7" s="37" t="str">
        <f aca="false">IF(A7="","",IF(AND(N7&lt;&gt;"",N7&lt;設定!$B$3),"次アクションの期限切れ",IF(OR(M7="",N7=""),"次アクション・期限が未設定",IF(AND(F7&lt;&gt;"",F7&lt;DATE(YEAR(設定!$B$3),MONTH(設定!$B$3),1)),"受注予定月を過ぎています",IF(AND(OR(E7="S",E7="A"),K7&lt;4),"確度に対してBANTが不足","")))))</f>
        <v>次アクション・期限が未設定</v>
      </c>
    </row>
    <row r="8" customFormat="false" ht="15" hidden="false" customHeight="true" outlineLevel="0" collapsed="false">
      <c r="A8" s="26" t="s">
        <v>84</v>
      </c>
      <c r="B8" s="31" t="s">
        <v>85</v>
      </c>
      <c r="C8" s="26" t="s">
        <v>53</v>
      </c>
      <c r="D8" s="32" t="n">
        <v>960</v>
      </c>
      <c r="E8" s="31" t="s">
        <v>45</v>
      </c>
      <c r="F8" s="33" t="n">
        <f aca="false">DATE(YEAR(設定!$B$3+45),MONTH(設定!$B$3+45),1)</f>
        <v>46357</v>
      </c>
      <c r="G8" s="31" t="s">
        <v>75</v>
      </c>
      <c r="H8" s="31" t="s">
        <v>76</v>
      </c>
      <c r="I8" s="31" t="s">
        <v>75</v>
      </c>
      <c r="J8" s="31" t="s">
        <v>75</v>
      </c>
      <c r="K8" s="34" t="n">
        <f aca="false">IF(A8="","",COUNTIF(G8:J8,"○"))</f>
        <v>3</v>
      </c>
      <c r="L8" s="35" t="n">
        <f aca="false">IF(OR(D8="",E8=""),"",D8*IFERROR(VLOOKUP(E8,設定!$A$7:$B$11,2,FALSE()),0))</f>
        <v>576</v>
      </c>
      <c r="M8" s="31"/>
      <c r="N8" s="36"/>
      <c r="O8" s="37" t="str">
        <f aca="false">IF(A8="","",IF(AND(N8&lt;&gt;"",N8&lt;設定!$B$3),"次アクションの期限切れ",IF(OR(M8="",N8=""),"次アクション・期限が未設定",IF(AND(F8&lt;&gt;"",F8&lt;DATE(YEAR(設定!$B$3),MONTH(設定!$B$3),1)),"受注予定月を過ぎています",IF(AND(OR(E8="S",E8="A"),K8&lt;4),"確度に対してBANTが不足","")))))</f>
        <v>次アクション・期限が未設定</v>
      </c>
    </row>
    <row r="9" customFormat="false" ht="15" hidden="false" customHeight="true" outlineLevel="0" collapsed="false">
      <c r="A9" s="31"/>
      <c r="B9" s="31"/>
      <c r="C9" s="26"/>
      <c r="D9" s="32"/>
      <c r="E9" s="31"/>
      <c r="F9" s="33"/>
      <c r="G9" s="31"/>
      <c r="H9" s="31"/>
      <c r="I9" s="31"/>
      <c r="J9" s="31"/>
      <c r="K9" s="34" t="str">
        <f aca="false">IF(A9="","",COUNTIF(G9:J9,"○"))</f>
        <v/>
      </c>
      <c r="L9" s="35" t="str">
        <f aca="false">IF(OR(D9="",E9=""),"",D9*IFERROR(VLOOKUP(E9,設定!$A$7:$B$11,2,FALSE()),0))</f>
        <v/>
      </c>
      <c r="M9" s="31"/>
      <c r="N9" s="36"/>
      <c r="O9" s="37" t="str">
        <f aca="false">IF(A9="","",IF(AND(N9&lt;&gt;"",N9&lt;設定!$B$3),"次アクションの期限切れ",IF(OR(M9="",N9=""),"次アクション・期限が未設定",IF(AND(F9&lt;&gt;"",F9&lt;DATE(YEAR(設定!$B$3),MONTH(設定!$B$3),1)),"受注予定月を過ぎています",IF(AND(OR(E9="S",E9="A"),K9&lt;4),"確度に対してBANTが不足","")))))</f>
        <v/>
      </c>
    </row>
    <row r="10" customFormat="false" ht="15" hidden="false" customHeight="true" outlineLevel="0" collapsed="false">
      <c r="A10" s="31"/>
      <c r="B10" s="31"/>
      <c r="C10" s="26"/>
      <c r="D10" s="32"/>
      <c r="E10" s="31"/>
      <c r="F10" s="33"/>
      <c r="G10" s="31"/>
      <c r="H10" s="31"/>
      <c r="I10" s="31"/>
      <c r="J10" s="31"/>
      <c r="K10" s="34" t="str">
        <f aca="false">IF(A10="","",COUNTIF(G10:J10,"○"))</f>
        <v/>
      </c>
      <c r="L10" s="35" t="str">
        <f aca="false">IF(OR(D10="",E10=""),"",D10*IFERROR(VLOOKUP(E10,設定!$A$7:$B$11,2,FALSE()),0))</f>
        <v/>
      </c>
      <c r="M10" s="31"/>
      <c r="N10" s="36"/>
      <c r="O10" s="37" t="str">
        <f aca="false">IF(A10="","",IF(AND(N10&lt;&gt;"",N10&lt;設定!$B$3),"次アクションの期限切れ",IF(OR(M10="",N10=""),"次アクション・期限が未設定",IF(AND(F10&lt;&gt;"",F10&lt;DATE(YEAR(設定!$B$3),MONTH(設定!$B$3),1)),"受注予定月を過ぎています",IF(AND(OR(E10="S",E10="A"),K10&lt;4),"確度に対してBANTが不足","")))))</f>
        <v/>
      </c>
    </row>
    <row r="11" customFormat="false" ht="15" hidden="false" customHeight="true" outlineLevel="0" collapsed="false">
      <c r="A11" s="31"/>
      <c r="B11" s="31"/>
      <c r="C11" s="26"/>
      <c r="D11" s="32"/>
      <c r="E11" s="31"/>
      <c r="F11" s="33"/>
      <c r="G11" s="31"/>
      <c r="H11" s="31"/>
      <c r="I11" s="31"/>
      <c r="J11" s="31"/>
      <c r="K11" s="34" t="str">
        <f aca="false">IF(A11="","",COUNTIF(G11:J11,"○"))</f>
        <v/>
      </c>
      <c r="L11" s="35" t="str">
        <f aca="false">IF(OR(D11="",E11=""),"",D11*IFERROR(VLOOKUP(E11,設定!$A$7:$B$11,2,FALSE()),0))</f>
        <v/>
      </c>
      <c r="M11" s="31"/>
      <c r="N11" s="36"/>
      <c r="O11" s="37" t="str">
        <f aca="false">IF(A11="","",IF(AND(N11&lt;&gt;"",N11&lt;設定!$B$3),"次アクションの期限切れ",IF(OR(M11="",N11=""),"次アクション・期限が未設定",IF(AND(F11&lt;&gt;"",F11&lt;DATE(YEAR(設定!$B$3),MONTH(設定!$B$3),1)),"受注予定月を過ぎています",IF(AND(OR(E11="S",E11="A"),K11&lt;4),"確度に対してBANTが不足","")))))</f>
        <v/>
      </c>
    </row>
    <row r="12" customFormat="false" ht="15" hidden="false" customHeight="true" outlineLevel="0" collapsed="false">
      <c r="A12" s="31"/>
      <c r="B12" s="31"/>
      <c r="C12" s="26"/>
      <c r="D12" s="32"/>
      <c r="E12" s="31"/>
      <c r="F12" s="33"/>
      <c r="G12" s="31"/>
      <c r="H12" s="31"/>
      <c r="I12" s="31"/>
      <c r="J12" s="31"/>
      <c r="K12" s="34" t="str">
        <f aca="false">IF(A12="","",COUNTIF(G12:J12,"○"))</f>
        <v/>
      </c>
      <c r="L12" s="35" t="str">
        <f aca="false">IF(OR(D12="",E12=""),"",D12*IFERROR(VLOOKUP(E12,設定!$A$7:$B$11,2,FALSE()),0))</f>
        <v/>
      </c>
      <c r="M12" s="31"/>
      <c r="N12" s="36"/>
      <c r="O12" s="37" t="str">
        <f aca="false">IF(A12="","",IF(AND(N12&lt;&gt;"",N12&lt;設定!$B$3),"次アクションの期限切れ",IF(OR(M12="",N12=""),"次アクション・期限が未設定",IF(AND(F12&lt;&gt;"",F12&lt;DATE(YEAR(設定!$B$3),MONTH(設定!$B$3),1)),"受注予定月を過ぎています",IF(AND(OR(E12="S",E12="A"),K12&lt;4),"確度に対してBANTが不足","")))))</f>
        <v/>
      </c>
    </row>
    <row r="13" customFormat="false" ht="15" hidden="false" customHeight="true" outlineLevel="0" collapsed="false">
      <c r="A13" s="31"/>
      <c r="B13" s="31"/>
      <c r="C13" s="26"/>
      <c r="D13" s="32"/>
      <c r="E13" s="31"/>
      <c r="F13" s="33"/>
      <c r="G13" s="31"/>
      <c r="H13" s="31"/>
      <c r="I13" s="31"/>
      <c r="J13" s="31"/>
      <c r="K13" s="34" t="str">
        <f aca="false">IF(A13="","",COUNTIF(G13:J13,"○"))</f>
        <v/>
      </c>
      <c r="L13" s="35" t="str">
        <f aca="false">IF(OR(D13="",E13=""),"",D13*IFERROR(VLOOKUP(E13,設定!$A$7:$B$11,2,FALSE()),0))</f>
        <v/>
      </c>
      <c r="M13" s="31"/>
      <c r="N13" s="36"/>
      <c r="O13" s="37" t="str">
        <f aca="false">IF(A13="","",IF(AND(N13&lt;&gt;"",N13&lt;設定!$B$3),"次アクションの期限切れ",IF(OR(M13="",N13=""),"次アクション・期限が未設定",IF(AND(F13&lt;&gt;"",F13&lt;DATE(YEAR(設定!$B$3),MONTH(設定!$B$3),1)),"受注予定月を過ぎています",IF(AND(OR(E13="S",E13="A"),K13&lt;4),"確度に対してBANTが不足","")))))</f>
        <v/>
      </c>
    </row>
    <row r="14" customFormat="false" ht="15" hidden="false" customHeight="true" outlineLevel="0" collapsed="false">
      <c r="A14" s="31"/>
      <c r="B14" s="31"/>
      <c r="C14" s="26"/>
      <c r="D14" s="32"/>
      <c r="E14" s="31"/>
      <c r="F14" s="33"/>
      <c r="G14" s="31"/>
      <c r="H14" s="31"/>
      <c r="I14" s="31"/>
      <c r="J14" s="31"/>
      <c r="K14" s="34" t="str">
        <f aca="false">IF(A14="","",COUNTIF(G14:J14,"○"))</f>
        <v/>
      </c>
      <c r="L14" s="35" t="str">
        <f aca="false">IF(OR(D14="",E14=""),"",D14*IFERROR(VLOOKUP(E14,設定!$A$7:$B$11,2,FALSE()),0))</f>
        <v/>
      </c>
      <c r="M14" s="31"/>
      <c r="N14" s="36"/>
      <c r="O14" s="37" t="str">
        <f aca="false">IF(A14="","",IF(AND(N14&lt;&gt;"",N14&lt;設定!$B$3),"次アクションの期限切れ",IF(OR(M14="",N14=""),"次アクション・期限が未設定",IF(AND(F14&lt;&gt;"",F14&lt;DATE(YEAR(設定!$B$3),MONTH(設定!$B$3),1)),"受注予定月を過ぎています",IF(AND(OR(E14="S",E14="A"),K14&lt;4),"確度に対してBANTが不足","")))))</f>
        <v/>
      </c>
    </row>
    <row r="15" customFormat="false" ht="15" hidden="false" customHeight="true" outlineLevel="0" collapsed="false">
      <c r="A15" s="31"/>
      <c r="B15" s="31"/>
      <c r="C15" s="26"/>
      <c r="D15" s="32"/>
      <c r="E15" s="31"/>
      <c r="F15" s="33"/>
      <c r="G15" s="31"/>
      <c r="H15" s="31"/>
      <c r="I15" s="31"/>
      <c r="J15" s="31"/>
      <c r="K15" s="34" t="str">
        <f aca="false">IF(A15="","",COUNTIF(G15:J15,"○"))</f>
        <v/>
      </c>
      <c r="L15" s="35" t="str">
        <f aca="false">IF(OR(D15="",E15=""),"",D15*IFERROR(VLOOKUP(E15,設定!$A$7:$B$11,2,FALSE()),0))</f>
        <v/>
      </c>
      <c r="M15" s="31"/>
      <c r="N15" s="36"/>
      <c r="O15" s="37" t="str">
        <f aca="false">IF(A15="","",IF(AND(N15&lt;&gt;"",N15&lt;設定!$B$3),"次アクションの期限切れ",IF(OR(M15="",N15=""),"次アクション・期限が未設定",IF(AND(F15&lt;&gt;"",F15&lt;DATE(YEAR(設定!$B$3),MONTH(設定!$B$3),1)),"受注予定月を過ぎています",IF(AND(OR(E15="S",E15="A"),K15&lt;4),"確度に対してBANTが不足","")))))</f>
        <v/>
      </c>
    </row>
    <row r="16" customFormat="false" ht="15" hidden="false" customHeight="true" outlineLevel="0" collapsed="false">
      <c r="A16" s="31"/>
      <c r="B16" s="31"/>
      <c r="C16" s="26"/>
      <c r="D16" s="32"/>
      <c r="E16" s="31"/>
      <c r="F16" s="33"/>
      <c r="G16" s="31"/>
      <c r="H16" s="31"/>
      <c r="I16" s="31"/>
      <c r="J16" s="31"/>
      <c r="K16" s="34" t="str">
        <f aca="false">IF(A16="","",COUNTIF(G16:J16,"○"))</f>
        <v/>
      </c>
      <c r="L16" s="35" t="str">
        <f aca="false">IF(OR(D16="",E16=""),"",D16*IFERROR(VLOOKUP(E16,設定!$A$7:$B$11,2,FALSE()),0))</f>
        <v/>
      </c>
      <c r="M16" s="31"/>
      <c r="N16" s="36"/>
      <c r="O16" s="37" t="str">
        <f aca="false">IF(A16="","",IF(AND(N16&lt;&gt;"",N16&lt;設定!$B$3),"次アクションの期限切れ",IF(OR(M16="",N16=""),"次アクション・期限が未設定",IF(AND(F16&lt;&gt;"",F16&lt;DATE(YEAR(設定!$B$3),MONTH(設定!$B$3),1)),"受注予定月を過ぎています",IF(AND(OR(E16="S",E16="A"),K16&lt;4),"確度に対してBANTが不足","")))))</f>
        <v/>
      </c>
    </row>
    <row r="17" customFormat="false" ht="15" hidden="false" customHeight="true" outlineLevel="0" collapsed="false">
      <c r="A17" s="31"/>
      <c r="B17" s="31"/>
      <c r="C17" s="26"/>
      <c r="D17" s="32"/>
      <c r="E17" s="31"/>
      <c r="F17" s="33"/>
      <c r="G17" s="31"/>
      <c r="H17" s="31"/>
      <c r="I17" s="31"/>
      <c r="J17" s="31"/>
      <c r="K17" s="34" t="str">
        <f aca="false">IF(A17="","",COUNTIF(G17:J17,"○"))</f>
        <v/>
      </c>
      <c r="L17" s="35" t="str">
        <f aca="false">IF(OR(D17="",E17=""),"",D17*IFERROR(VLOOKUP(E17,設定!$A$7:$B$11,2,FALSE()),0))</f>
        <v/>
      </c>
      <c r="M17" s="31"/>
      <c r="N17" s="36"/>
      <c r="O17" s="37" t="str">
        <f aca="false">IF(A17="","",IF(AND(N17&lt;&gt;"",N17&lt;設定!$B$3),"次アクションの期限切れ",IF(OR(M17="",N17=""),"次アクション・期限が未設定",IF(AND(F17&lt;&gt;"",F17&lt;DATE(YEAR(設定!$B$3),MONTH(設定!$B$3),1)),"受注予定月を過ぎています",IF(AND(OR(E17="S",E17="A"),K17&lt;4),"確度に対してBANTが不足","")))))</f>
        <v/>
      </c>
    </row>
    <row r="18" customFormat="false" ht="15" hidden="false" customHeight="true" outlineLevel="0" collapsed="false">
      <c r="A18" s="31"/>
      <c r="B18" s="31"/>
      <c r="C18" s="26"/>
      <c r="D18" s="32"/>
      <c r="E18" s="31"/>
      <c r="F18" s="33"/>
      <c r="G18" s="31"/>
      <c r="H18" s="31"/>
      <c r="I18" s="31"/>
      <c r="J18" s="31"/>
      <c r="K18" s="34" t="str">
        <f aca="false">IF(A18="","",COUNTIF(G18:J18,"○"))</f>
        <v/>
      </c>
      <c r="L18" s="35" t="str">
        <f aca="false">IF(OR(D18="",E18=""),"",D18*IFERROR(VLOOKUP(E18,設定!$A$7:$B$11,2,FALSE()),0))</f>
        <v/>
      </c>
      <c r="M18" s="31"/>
      <c r="N18" s="36"/>
      <c r="O18" s="37" t="str">
        <f aca="false">IF(A18="","",IF(AND(N18&lt;&gt;"",N18&lt;設定!$B$3),"次アクションの期限切れ",IF(OR(M18="",N18=""),"次アクション・期限が未設定",IF(AND(F18&lt;&gt;"",F18&lt;DATE(YEAR(設定!$B$3),MONTH(設定!$B$3),1)),"受注予定月を過ぎています",IF(AND(OR(E18="S",E18="A"),K18&lt;4),"確度に対してBANTが不足","")))))</f>
        <v/>
      </c>
    </row>
    <row r="19" customFormat="false" ht="15" hidden="false" customHeight="true" outlineLevel="0" collapsed="false">
      <c r="A19" s="31"/>
      <c r="B19" s="31"/>
      <c r="C19" s="26"/>
      <c r="D19" s="32"/>
      <c r="E19" s="31"/>
      <c r="F19" s="33"/>
      <c r="G19" s="31"/>
      <c r="H19" s="31"/>
      <c r="I19" s="31"/>
      <c r="J19" s="31"/>
      <c r="K19" s="34" t="str">
        <f aca="false">IF(A19="","",COUNTIF(G19:J19,"○"))</f>
        <v/>
      </c>
      <c r="L19" s="35" t="str">
        <f aca="false">IF(OR(D19="",E19=""),"",D19*IFERROR(VLOOKUP(E19,設定!$A$7:$B$11,2,FALSE()),0))</f>
        <v/>
      </c>
      <c r="M19" s="31"/>
      <c r="N19" s="36"/>
      <c r="O19" s="37" t="str">
        <f aca="false">IF(A19="","",IF(AND(N19&lt;&gt;"",N19&lt;設定!$B$3),"次アクションの期限切れ",IF(OR(M19="",N19=""),"次アクション・期限が未設定",IF(AND(F19&lt;&gt;"",F19&lt;DATE(YEAR(設定!$B$3),MONTH(設定!$B$3),1)),"受注予定月を過ぎています",IF(AND(OR(E19="S",E19="A"),K19&lt;4),"確度に対してBANTが不足","")))))</f>
        <v/>
      </c>
    </row>
    <row r="20" customFormat="false" ht="15" hidden="false" customHeight="true" outlineLevel="0" collapsed="false">
      <c r="A20" s="31"/>
      <c r="B20" s="31"/>
      <c r="C20" s="26"/>
      <c r="D20" s="32"/>
      <c r="E20" s="31"/>
      <c r="F20" s="33"/>
      <c r="G20" s="31"/>
      <c r="H20" s="31"/>
      <c r="I20" s="31"/>
      <c r="J20" s="31"/>
      <c r="K20" s="34" t="str">
        <f aca="false">IF(A20="","",COUNTIF(G20:J20,"○"))</f>
        <v/>
      </c>
      <c r="L20" s="35" t="str">
        <f aca="false">IF(OR(D20="",E20=""),"",D20*IFERROR(VLOOKUP(E20,設定!$A$7:$B$11,2,FALSE()),0))</f>
        <v/>
      </c>
      <c r="M20" s="31"/>
      <c r="N20" s="36"/>
      <c r="O20" s="37" t="str">
        <f aca="false">IF(A20="","",IF(AND(N20&lt;&gt;"",N20&lt;設定!$B$3),"次アクションの期限切れ",IF(OR(M20="",N20=""),"次アクション・期限が未設定",IF(AND(F20&lt;&gt;"",F20&lt;DATE(YEAR(設定!$B$3),MONTH(設定!$B$3),1)),"受注予定月を過ぎています",IF(AND(OR(E20="S",E20="A"),K20&lt;4),"確度に対してBANTが不足","")))))</f>
        <v/>
      </c>
    </row>
    <row r="21" customFormat="false" ht="15" hidden="false" customHeight="true" outlineLevel="0" collapsed="false">
      <c r="A21" s="31"/>
      <c r="B21" s="31"/>
      <c r="C21" s="26"/>
      <c r="D21" s="32"/>
      <c r="E21" s="31"/>
      <c r="F21" s="33"/>
      <c r="G21" s="31"/>
      <c r="H21" s="31"/>
      <c r="I21" s="31"/>
      <c r="J21" s="31"/>
      <c r="K21" s="34" t="str">
        <f aca="false">IF(A21="","",COUNTIF(G21:J21,"○"))</f>
        <v/>
      </c>
      <c r="L21" s="35" t="str">
        <f aca="false">IF(OR(D21="",E21=""),"",D21*IFERROR(VLOOKUP(E21,設定!$A$7:$B$11,2,FALSE()),0))</f>
        <v/>
      </c>
      <c r="M21" s="31"/>
      <c r="N21" s="36"/>
      <c r="O21" s="37" t="str">
        <f aca="false">IF(A21="","",IF(AND(N21&lt;&gt;"",N21&lt;設定!$B$3),"次アクションの期限切れ",IF(OR(M21="",N21=""),"次アクション・期限が未設定",IF(AND(F21&lt;&gt;"",F21&lt;DATE(YEAR(設定!$B$3),MONTH(設定!$B$3),1)),"受注予定月を過ぎています",IF(AND(OR(E21="S",E21="A"),K21&lt;4),"確度に対してBANTが不足","")))))</f>
        <v/>
      </c>
    </row>
    <row r="22" customFormat="false" ht="15" hidden="false" customHeight="true" outlineLevel="0" collapsed="false">
      <c r="A22" s="31"/>
      <c r="B22" s="31"/>
      <c r="C22" s="26"/>
      <c r="D22" s="32"/>
      <c r="E22" s="31"/>
      <c r="F22" s="33"/>
      <c r="G22" s="31"/>
      <c r="H22" s="31"/>
      <c r="I22" s="31"/>
      <c r="J22" s="31"/>
      <c r="K22" s="34" t="str">
        <f aca="false">IF(A22="","",COUNTIF(G22:J22,"○"))</f>
        <v/>
      </c>
      <c r="L22" s="35" t="str">
        <f aca="false">IF(OR(D22="",E22=""),"",D22*IFERROR(VLOOKUP(E22,設定!$A$7:$B$11,2,FALSE()),0))</f>
        <v/>
      </c>
      <c r="M22" s="31"/>
      <c r="N22" s="36"/>
      <c r="O22" s="37" t="str">
        <f aca="false">IF(A22="","",IF(AND(N22&lt;&gt;"",N22&lt;設定!$B$3),"次アクションの期限切れ",IF(OR(M22="",N22=""),"次アクション・期限が未設定",IF(AND(F22&lt;&gt;"",F22&lt;DATE(YEAR(設定!$B$3),MONTH(設定!$B$3),1)),"受注予定月を過ぎています",IF(AND(OR(E22="S",E22="A"),K22&lt;4),"確度に対してBANTが不足","")))))</f>
        <v/>
      </c>
    </row>
    <row r="23" customFormat="false" ht="15" hidden="false" customHeight="true" outlineLevel="0" collapsed="false">
      <c r="A23" s="31"/>
      <c r="B23" s="31"/>
      <c r="C23" s="26"/>
      <c r="D23" s="32"/>
      <c r="E23" s="31"/>
      <c r="F23" s="33"/>
      <c r="G23" s="31"/>
      <c r="H23" s="31"/>
      <c r="I23" s="31"/>
      <c r="J23" s="31"/>
      <c r="K23" s="34" t="str">
        <f aca="false">IF(A23="","",COUNTIF(G23:J23,"○"))</f>
        <v/>
      </c>
      <c r="L23" s="35" t="str">
        <f aca="false">IF(OR(D23="",E23=""),"",D23*IFERROR(VLOOKUP(E23,設定!$A$7:$B$11,2,FALSE()),0))</f>
        <v/>
      </c>
      <c r="M23" s="31"/>
      <c r="N23" s="36"/>
      <c r="O23" s="37" t="str">
        <f aca="false">IF(A23="","",IF(AND(N23&lt;&gt;"",N23&lt;設定!$B$3),"次アクションの期限切れ",IF(OR(M23="",N23=""),"次アクション・期限が未設定",IF(AND(F23&lt;&gt;"",F23&lt;DATE(YEAR(設定!$B$3),MONTH(設定!$B$3),1)),"受注予定月を過ぎています",IF(AND(OR(E23="S",E23="A"),K23&lt;4),"確度に対してBANTが不足","")))))</f>
        <v/>
      </c>
    </row>
    <row r="24" customFormat="false" ht="15" hidden="false" customHeight="true" outlineLevel="0" collapsed="false">
      <c r="A24" s="31"/>
      <c r="B24" s="31"/>
      <c r="C24" s="26"/>
      <c r="D24" s="32"/>
      <c r="E24" s="31"/>
      <c r="F24" s="33"/>
      <c r="G24" s="31"/>
      <c r="H24" s="31"/>
      <c r="I24" s="31"/>
      <c r="J24" s="31"/>
      <c r="K24" s="34" t="str">
        <f aca="false">IF(A24="","",COUNTIF(G24:J24,"○"))</f>
        <v/>
      </c>
      <c r="L24" s="35" t="str">
        <f aca="false">IF(OR(D24="",E24=""),"",D24*IFERROR(VLOOKUP(E24,設定!$A$7:$B$11,2,FALSE()),0))</f>
        <v/>
      </c>
      <c r="M24" s="31"/>
      <c r="N24" s="36"/>
      <c r="O24" s="37" t="str">
        <f aca="false">IF(A24="","",IF(AND(N24&lt;&gt;"",N24&lt;設定!$B$3),"次アクションの期限切れ",IF(OR(M24="",N24=""),"次アクション・期限が未設定",IF(AND(F24&lt;&gt;"",F24&lt;DATE(YEAR(設定!$B$3),MONTH(設定!$B$3),1)),"受注予定月を過ぎています",IF(AND(OR(E24="S",E24="A"),K24&lt;4),"確度に対してBANTが不足","")))))</f>
        <v/>
      </c>
    </row>
    <row r="25" customFormat="false" ht="15" hidden="false" customHeight="true" outlineLevel="0" collapsed="false">
      <c r="A25" s="31"/>
      <c r="B25" s="31"/>
      <c r="C25" s="26"/>
      <c r="D25" s="32"/>
      <c r="E25" s="31"/>
      <c r="F25" s="33"/>
      <c r="G25" s="31"/>
      <c r="H25" s="31"/>
      <c r="I25" s="31"/>
      <c r="J25" s="31"/>
      <c r="K25" s="34" t="str">
        <f aca="false">IF(A25="","",COUNTIF(G25:J25,"○"))</f>
        <v/>
      </c>
      <c r="L25" s="35" t="str">
        <f aca="false">IF(OR(D25="",E25=""),"",D25*IFERROR(VLOOKUP(E25,設定!$A$7:$B$11,2,FALSE()),0))</f>
        <v/>
      </c>
      <c r="M25" s="31"/>
      <c r="N25" s="36"/>
      <c r="O25" s="37" t="str">
        <f aca="false">IF(A25="","",IF(AND(N25&lt;&gt;"",N25&lt;設定!$B$3),"次アクションの期限切れ",IF(OR(M25="",N25=""),"次アクション・期限が未設定",IF(AND(F25&lt;&gt;"",F25&lt;DATE(YEAR(設定!$B$3),MONTH(設定!$B$3),1)),"受注予定月を過ぎています",IF(AND(OR(E25="S",E25="A"),K25&lt;4),"確度に対してBANTが不足","")))))</f>
        <v/>
      </c>
    </row>
    <row r="26" customFormat="false" ht="15" hidden="false" customHeight="true" outlineLevel="0" collapsed="false">
      <c r="A26" s="31"/>
      <c r="B26" s="31"/>
      <c r="C26" s="26"/>
      <c r="D26" s="32"/>
      <c r="E26" s="31"/>
      <c r="F26" s="33"/>
      <c r="G26" s="31"/>
      <c r="H26" s="31"/>
      <c r="I26" s="31"/>
      <c r="J26" s="31"/>
      <c r="K26" s="34" t="str">
        <f aca="false">IF(A26="","",COUNTIF(G26:J26,"○"))</f>
        <v/>
      </c>
      <c r="L26" s="35" t="str">
        <f aca="false">IF(OR(D26="",E26=""),"",D26*IFERROR(VLOOKUP(E26,設定!$A$7:$B$11,2,FALSE()),0))</f>
        <v/>
      </c>
      <c r="M26" s="31"/>
      <c r="N26" s="36"/>
      <c r="O26" s="37" t="str">
        <f aca="false">IF(A26="","",IF(AND(N26&lt;&gt;"",N26&lt;設定!$B$3),"次アクションの期限切れ",IF(OR(M26="",N26=""),"次アクション・期限が未設定",IF(AND(F26&lt;&gt;"",F26&lt;DATE(YEAR(設定!$B$3),MONTH(設定!$B$3),1)),"受注予定月を過ぎています",IF(AND(OR(E26="S",E26="A"),K26&lt;4),"確度に対してBANTが不足","")))))</f>
        <v/>
      </c>
    </row>
    <row r="27" customFormat="false" ht="15" hidden="false" customHeight="true" outlineLevel="0" collapsed="false">
      <c r="A27" s="31"/>
      <c r="B27" s="31"/>
      <c r="C27" s="26"/>
      <c r="D27" s="32"/>
      <c r="E27" s="31"/>
      <c r="F27" s="33"/>
      <c r="G27" s="31"/>
      <c r="H27" s="31"/>
      <c r="I27" s="31"/>
      <c r="J27" s="31"/>
      <c r="K27" s="34" t="str">
        <f aca="false">IF(A27="","",COUNTIF(G27:J27,"○"))</f>
        <v/>
      </c>
      <c r="L27" s="35" t="str">
        <f aca="false">IF(OR(D27="",E27=""),"",D27*IFERROR(VLOOKUP(E27,設定!$A$7:$B$11,2,FALSE()),0))</f>
        <v/>
      </c>
      <c r="M27" s="31"/>
      <c r="N27" s="36"/>
      <c r="O27" s="37" t="str">
        <f aca="false">IF(A27="","",IF(AND(N27&lt;&gt;"",N27&lt;設定!$B$3),"次アクションの期限切れ",IF(OR(M27="",N27=""),"次アクション・期限が未設定",IF(AND(F27&lt;&gt;"",F27&lt;DATE(YEAR(設定!$B$3),MONTH(設定!$B$3),1)),"受注予定月を過ぎています",IF(AND(OR(E27="S",E27="A"),K27&lt;4),"確度に対してBANTが不足","")))))</f>
        <v/>
      </c>
    </row>
    <row r="28" customFormat="false" ht="15" hidden="false" customHeight="true" outlineLevel="0" collapsed="false">
      <c r="A28" s="31"/>
      <c r="B28" s="31"/>
      <c r="C28" s="26"/>
      <c r="D28" s="32"/>
      <c r="E28" s="31"/>
      <c r="F28" s="33"/>
      <c r="G28" s="31"/>
      <c r="H28" s="31"/>
      <c r="I28" s="31"/>
      <c r="J28" s="31"/>
      <c r="K28" s="34" t="str">
        <f aca="false">IF(A28="","",COUNTIF(G28:J28,"○"))</f>
        <v/>
      </c>
      <c r="L28" s="35" t="str">
        <f aca="false">IF(OR(D28="",E28=""),"",D28*IFERROR(VLOOKUP(E28,設定!$A$7:$B$11,2,FALSE()),0))</f>
        <v/>
      </c>
      <c r="M28" s="31"/>
      <c r="N28" s="36"/>
      <c r="O28" s="37" t="str">
        <f aca="false">IF(A28="","",IF(AND(N28&lt;&gt;"",N28&lt;設定!$B$3),"次アクションの期限切れ",IF(OR(M28="",N28=""),"次アクション・期限が未設定",IF(AND(F28&lt;&gt;"",F28&lt;DATE(YEAR(設定!$B$3),MONTH(設定!$B$3),1)),"受注予定月を過ぎています",IF(AND(OR(E28="S",E28="A"),K28&lt;4),"確度に対してBANTが不足","")))))</f>
        <v/>
      </c>
    </row>
    <row r="29" customFormat="false" ht="15" hidden="false" customHeight="true" outlineLevel="0" collapsed="false">
      <c r="A29" s="31"/>
      <c r="B29" s="31"/>
      <c r="C29" s="26"/>
      <c r="D29" s="32"/>
      <c r="E29" s="31"/>
      <c r="F29" s="33"/>
      <c r="G29" s="31"/>
      <c r="H29" s="31"/>
      <c r="I29" s="31"/>
      <c r="J29" s="31"/>
      <c r="K29" s="34" t="str">
        <f aca="false">IF(A29="","",COUNTIF(G29:J29,"○"))</f>
        <v/>
      </c>
      <c r="L29" s="35" t="str">
        <f aca="false">IF(OR(D29="",E29=""),"",D29*IFERROR(VLOOKUP(E29,設定!$A$7:$B$11,2,FALSE()),0))</f>
        <v/>
      </c>
      <c r="M29" s="31"/>
      <c r="N29" s="36"/>
      <c r="O29" s="37" t="str">
        <f aca="false">IF(A29="","",IF(AND(N29&lt;&gt;"",N29&lt;設定!$B$3),"次アクションの期限切れ",IF(OR(M29="",N29=""),"次アクション・期限が未設定",IF(AND(F29&lt;&gt;"",F29&lt;DATE(YEAR(設定!$B$3),MONTH(設定!$B$3),1)),"受注予定月を過ぎています",IF(AND(OR(E29="S",E29="A"),K29&lt;4),"確度に対してBANTが不足","")))))</f>
        <v/>
      </c>
    </row>
    <row r="30" customFormat="false" ht="15" hidden="false" customHeight="true" outlineLevel="0" collapsed="false">
      <c r="A30" s="31"/>
      <c r="B30" s="31"/>
      <c r="C30" s="26"/>
      <c r="D30" s="32"/>
      <c r="E30" s="31"/>
      <c r="F30" s="33"/>
      <c r="G30" s="31"/>
      <c r="H30" s="31"/>
      <c r="I30" s="31"/>
      <c r="J30" s="31"/>
      <c r="K30" s="34" t="str">
        <f aca="false">IF(A30="","",COUNTIF(G30:J30,"○"))</f>
        <v/>
      </c>
      <c r="L30" s="35" t="str">
        <f aca="false">IF(OR(D30="",E30=""),"",D30*IFERROR(VLOOKUP(E30,設定!$A$7:$B$11,2,FALSE()),0))</f>
        <v/>
      </c>
      <c r="M30" s="31"/>
      <c r="N30" s="36"/>
      <c r="O30" s="37" t="str">
        <f aca="false">IF(A30="","",IF(AND(N30&lt;&gt;"",N30&lt;設定!$B$3),"次アクションの期限切れ",IF(OR(M30="",N30=""),"次アクション・期限が未設定",IF(AND(F30&lt;&gt;"",F30&lt;DATE(YEAR(設定!$B$3),MONTH(設定!$B$3),1)),"受注予定月を過ぎています",IF(AND(OR(E30="S",E30="A"),K30&lt;4),"確度に対してBANTが不足","")))))</f>
        <v/>
      </c>
    </row>
    <row r="31" customFormat="false" ht="15" hidden="false" customHeight="true" outlineLevel="0" collapsed="false">
      <c r="A31" s="31"/>
      <c r="B31" s="31"/>
      <c r="C31" s="26"/>
      <c r="D31" s="32"/>
      <c r="E31" s="31"/>
      <c r="F31" s="33"/>
      <c r="G31" s="31"/>
      <c r="H31" s="31"/>
      <c r="I31" s="31"/>
      <c r="J31" s="31"/>
      <c r="K31" s="34" t="str">
        <f aca="false">IF(A31="","",COUNTIF(G31:J31,"○"))</f>
        <v/>
      </c>
      <c r="L31" s="35" t="str">
        <f aca="false">IF(OR(D31="",E31=""),"",D31*IFERROR(VLOOKUP(E31,設定!$A$7:$B$11,2,FALSE()),0))</f>
        <v/>
      </c>
      <c r="M31" s="31"/>
      <c r="N31" s="36"/>
      <c r="O31" s="37" t="str">
        <f aca="false">IF(A31="","",IF(AND(N31&lt;&gt;"",N31&lt;設定!$B$3),"次アクションの期限切れ",IF(OR(M31="",N31=""),"次アクション・期限が未設定",IF(AND(F31&lt;&gt;"",F31&lt;DATE(YEAR(設定!$B$3),MONTH(設定!$B$3),1)),"受注予定月を過ぎています",IF(AND(OR(E31="S",E31="A"),K31&lt;4),"確度に対してBANTが不足","")))))</f>
        <v/>
      </c>
    </row>
    <row r="32" customFormat="false" ht="15" hidden="false" customHeight="true" outlineLevel="0" collapsed="false">
      <c r="A32" s="31"/>
      <c r="B32" s="31"/>
      <c r="C32" s="26"/>
      <c r="D32" s="32"/>
      <c r="E32" s="31"/>
      <c r="F32" s="33"/>
      <c r="G32" s="31"/>
      <c r="H32" s="31"/>
      <c r="I32" s="31"/>
      <c r="J32" s="31"/>
      <c r="K32" s="34" t="str">
        <f aca="false">IF(A32="","",COUNTIF(G32:J32,"○"))</f>
        <v/>
      </c>
      <c r="L32" s="35" t="str">
        <f aca="false">IF(OR(D32="",E32=""),"",D32*IFERROR(VLOOKUP(E32,設定!$A$7:$B$11,2,FALSE()),0))</f>
        <v/>
      </c>
      <c r="M32" s="31"/>
      <c r="N32" s="36"/>
      <c r="O32" s="37" t="str">
        <f aca="false">IF(A32="","",IF(AND(N32&lt;&gt;"",N32&lt;設定!$B$3),"次アクションの期限切れ",IF(OR(M32="",N32=""),"次アクション・期限が未設定",IF(AND(F32&lt;&gt;"",F32&lt;DATE(YEAR(設定!$B$3),MONTH(設定!$B$3),1)),"受注予定月を過ぎています",IF(AND(OR(E32="S",E32="A"),K32&lt;4),"確度に対してBANTが不足","")))))</f>
        <v/>
      </c>
    </row>
    <row r="33" customFormat="false" ht="15" hidden="false" customHeight="true" outlineLevel="0" collapsed="false">
      <c r="A33" s="31"/>
      <c r="B33" s="31"/>
      <c r="C33" s="26"/>
      <c r="D33" s="32"/>
      <c r="E33" s="31"/>
      <c r="F33" s="33"/>
      <c r="G33" s="31"/>
      <c r="H33" s="31"/>
      <c r="I33" s="31"/>
      <c r="J33" s="31"/>
      <c r="K33" s="34" t="str">
        <f aca="false">IF(A33="","",COUNTIF(G33:J33,"○"))</f>
        <v/>
      </c>
      <c r="L33" s="35" t="str">
        <f aca="false">IF(OR(D33="",E33=""),"",D33*IFERROR(VLOOKUP(E33,設定!$A$7:$B$11,2,FALSE()),0))</f>
        <v/>
      </c>
      <c r="M33" s="31"/>
      <c r="N33" s="36"/>
      <c r="O33" s="37" t="str">
        <f aca="false">IF(A33="","",IF(AND(N33&lt;&gt;"",N33&lt;設定!$B$3),"次アクションの期限切れ",IF(OR(M33="",N33=""),"次アクション・期限が未設定",IF(AND(F33&lt;&gt;"",F33&lt;DATE(YEAR(設定!$B$3),MONTH(設定!$B$3),1)),"受注予定月を過ぎています",IF(AND(OR(E33="S",E33="A"),K33&lt;4),"確度に対してBANTが不足","")))))</f>
        <v/>
      </c>
    </row>
    <row r="34" customFormat="false" ht="15" hidden="false" customHeight="true" outlineLevel="0" collapsed="false">
      <c r="A34" s="31"/>
      <c r="B34" s="31"/>
      <c r="C34" s="26"/>
      <c r="D34" s="32"/>
      <c r="E34" s="31"/>
      <c r="F34" s="33"/>
      <c r="G34" s="31"/>
      <c r="H34" s="31"/>
      <c r="I34" s="31"/>
      <c r="J34" s="31"/>
      <c r="K34" s="34" t="str">
        <f aca="false">IF(A34="","",COUNTIF(G34:J34,"○"))</f>
        <v/>
      </c>
      <c r="L34" s="35" t="str">
        <f aca="false">IF(OR(D34="",E34=""),"",D34*IFERROR(VLOOKUP(E34,設定!$A$7:$B$11,2,FALSE()),0))</f>
        <v/>
      </c>
      <c r="M34" s="31"/>
      <c r="N34" s="36"/>
      <c r="O34" s="37" t="str">
        <f aca="false">IF(A34="","",IF(AND(N34&lt;&gt;"",N34&lt;設定!$B$3),"次アクションの期限切れ",IF(OR(M34="",N34=""),"次アクション・期限が未設定",IF(AND(F34&lt;&gt;"",F34&lt;DATE(YEAR(設定!$B$3),MONTH(設定!$B$3),1)),"受注予定月を過ぎています",IF(AND(OR(E34="S",E34="A"),K34&lt;4),"確度に対してBANTが不足","")))))</f>
        <v/>
      </c>
    </row>
    <row r="35" customFormat="false" ht="15" hidden="false" customHeight="true" outlineLevel="0" collapsed="false">
      <c r="A35" s="31"/>
      <c r="B35" s="31"/>
      <c r="C35" s="26"/>
      <c r="D35" s="32"/>
      <c r="E35" s="31"/>
      <c r="F35" s="33"/>
      <c r="G35" s="31"/>
      <c r="H35" s="31"/>
      <c r="I35" s="31"/>
      <c r="J35" s="31"/>
      <c r="K35" s="34" t="str">
        <f aca="false">IF(A35="","",COUNTIF(G35:J35,"○"))</f>
        <v/>
      </c>
      <c r="L35" s="35" t="str">
        <f aca="false">IF(OR(D35="",E35=""),"",D35*IFERROR(VLOOKUP(E35,設定!$A$7:$B$11,2,FALSE()),0))</f>
        <v/>
      </c>
      <c r="M35" s="31"/>
      <c r="N35" s="36"/>
      <c r="O35" s="37" t="str">
        <f aca="false">IF(A35="","",IF(AND(N35&lt;&gt;"",N35&lt;設定!$B$3),"次アクションの期限切れ",IF(OR(M35="",N35=""),"次アクション・期限が未設定",IF(AND(F35&lt;&gt;"",F35&lt;DATE(YEAR(設定!$B$3),MONTH(設定!$B$3),1)),"受注予定月を過ぎています",IF(AND(OR(E35="S",E35="A"),K35&lt;4),"確度に対してBANTが不足","")))))</f>
        <v/>
      </c>
    </row>
    <row r="36" customFormat="false" ht="15" hidden="false" customHeight="true" outlineLevel="0" collapsed="false">
      <c r="A36" s="31"/>
      <c r="B36" s="31"/>
      <c r="C36" s="26"/>
      <c r="D36" s="32"/>
      <c r="E36" s="31"/>
      <c r="F36" s="33"/>
      <c r="G36" s="31"/>
      <c r="H36" s="31"/>
      <c r="I36" s="31"/>
      <c r="J36" s="31"/>
      <c r="K36" s="34" t="str">
        <f aca="false">IF(A36="","",COUNTIF(G36:J36,"○"))</f>
        <v/>
      </c>
      <c r="L36" s="35" t="str">
        <f aca="false">IF(OR(D36="",E36=""),"",D36*IFERROR(VLOOKUP(E36,設定!$A$7:$B$11,2,FALSE()),0))</f>
        <v/>
      </c>
      <c r="M36" s="31"/>
      <c r="N36" s="36"/>
      <c r="O36" s="37" t="str">
        <f aca="false">IF(A36="","",IF(AND(N36&lt;&gt;"",N36&lt;設定!$B$3),"次アクションの期限切れ",IF(OR(M36="",N36=""),"次アクション・期限が未設定",IF(AND(F36&lt;&gt;"",F36&lt;DATE(YEAR(設定!$B$3),MONTH(設定!$B$3),1)),"受注予定月を過ぎています",IF(AND(OR(E36="S",E36="A"),K36&lt;4),"確度に対してBANTが不足","")))))</f>
        <v/>
      </c>
    </row>
    <row r="37" customFormat="false" ht="15" hidden="false" customHeight="true" outlineLevel="0" collapsed="false">
      <c r="A37" s="31"/>
      <c r="B37" s="31"/>
      <c r="C37" s="26"/>
      <c r="D37" s="32"/>
      <c r="E37" s="31"/>
      <c r="F37" s="33"/>
      <c r="G37" s="31"/>
      <c r="H37" s="31"/>
      <c r="I37" s="31"/>
      <c r="J37" s="31"/>
      <c r="K37" s="34" t="str">
        <f aca="false">IF(A37="","",COUNTIF(G37:J37,"○"))</f>
        <v/>
      </c>
      <c r="L37" s="35" t="str">
        <f aca="false">IF(OR(D37="",E37=""),"",D37*IFERROR(VLOOKUP(E37,設定!$A$7:$B$11,2,FALSE()),0))</f>
        <v/>
      </c>
      <c r="M37" s="31"/>
      <c r="N37" s="36"/>
      <c r="O37" s="37" t="str">
        <f aca="false">IF(A37="","",IF(AND(N37&lt;&gt;"",N37&lt;設定!$B$3),"次アクションの期限切れ",IF(OR(M37="",N37=""),"次アクション・期限が未設定",IF(AND(F37&lt;&gt;"",F37&lt;DATE(YEAR(設定!$B$3),MONTH(設定!$B$3),1)),"受注予定月を過ぎています",IF(AND(OR(E37="S",E37="A"),K37&lt;4),"確度に対してBANTが不足","")))))</f>
        <v/>
      </c>
    </row>
    <row r="38" customFormat="false" ht="15" hidden="false" customHeight="true" outlineLevel="0" collapsed="false">
      <c r="A38" s="31"/>
      <c r="B38" s="31"/>
      <c r="C38" s="26"/>
      <c r="D38" s="32"/>
      <c r="E38" s="31"/>
      <c r="F38" s="33"/>
      <c r="G38" s="31"/>
      <c r="H38" s="31"/>
      <c r="I38" s="31"/>
      <c r="J38" s="31"/>
      <c r="K38" s="34" t="str">
        <f aca="false">IF(A38="","",COUNTIF(G38:J38,"○"))</f>
        <v/>
      </c>
      <c r="L38" s="35" t="str">
        <f aca="false">IF(OR(D38="",E38=""),"",D38*IFERROR(VLOOKUP(E38,設定!$A$7:$B$11,2,FALSE()),0))</f>
        <v/>
      </c>
      <c r="M38" s="31"/>
      <c r="N38" s="36"/>
      <c r="O38" s="37" t="str">
        <f aca="false">IF(A38="","",IF(AND(N38&lt;&gt;"",N38&lt;設定!$B$3),"次アクションの期限切れ",IF(OR(M38="",N38=""),"次アクション・期限が未設定",IF(AND(F38&lt;&gt;"",F38&lt;DATE(YEAR(設定!$B$3),MONTH(設定!$B$3),1)),"受注予定月を過ぎています",IF(AND(OR(E38="S",E38="A"),K38&lt;4),"確度に対してBANTが不足","")))))</f>
        <v/>
      </c>
    </row>
    <row r="39" customFormat="false" ht="15" hidden="false" customHeight="true" outlineLevel="0" collapsed="false">
      <c r="A39" s="31"/>
      <c r="B39" s="31"/>
      <c r="C39" s="26"/>
      <c r="D39" s="32"/>
      <c r="E39" s="31"/>
      <c r="F39" s="33"/>
      <c r="G39" s="31"/>
      <c r="H39" s="31"/>
      <c r="I39" s="31"/>
      <c r="J39" s="31"/>
      <c r="K39" s="34" t="str">
        <f aca="false">IF(A39="","",COUNTIF(G39:J39,"○"))</f>
        <v/>
      </c>
      <c r="L39" s="35" t="str">
        <f aca="false">IF(OR(D39="",E39=""),"",D39*IFERROR(VLOOKUP(E39,設定!$A$7:$B$11,2,FALSE()),0))</f>
        <v/>
      </c>
      <c r="M39" s="31"/>
      <c r="N39" s="36"/>
      <c r="O39" s="37" t="str">
        <f aca="false">IF(A39="","",IF(AND(N39&lt;&gt;"",N39&lt;設定!$B$3),"次アクションの期限切れ",IF(OR(M39="",N39=""),"次アクション・期限が未設定",IF(AND(F39&lt;&gt;"",F39&lt;DATE(YEAR(設定!$B$3),MONTH(設定!$B$3),1)),"受注予定月を過ぎています",IF(AND(OR(E39="S",E39="A"),K39&lt;4),"確度に対してBANTが不足","")))))</f>
        <v/>
      </c>
    </row>
    <row r="40" customFormat="false" ht="15" hidden="false" customHeight="true" outlineLevel="0" collapsed="false">
      <c r="A40" s="31"/>
      <c r="B40" s="31"/>
      <c r="C40" s="26"/>
      <c r="D40" s="32"/>
      <c r="E40" s="31"/>
      <c r="F40" s="33"/>
      <c r="G40" s="31"/>
      <c r="H40" s="31"/>
      <c r="I40" s="31"/>
      <c r="J40" s="31"/>
      <c r="K40" s="34" t="str">
        <f aca="false">IF(A40="","",COUNTIF(G40:J40,"○"))</f>
        <v/>
      </c>
      <c r="L40" s="35" t="str">
        <f aca="false">IF(OR(D40="",E40=""),"",D40*IFERROR(VLOOKUP(E40,設定!$A$7:$B$11,2,FALSE()),0))</f>
        <v/>
      </c>
      <c r="M40" s="31"/>
      <c r="N40" s="36"/>
      <c r="O40" s="37" t="str">
        <f aca="false">IF(A40="","",IF(AND(N40&lt;&gt;"",N40&lt;設定!$B$3),"次アクションの期限切れ",IF(OR(M40="",N40=""),"次アクション・期限が未設定",IF(AND(F40&lt;&gt;"",F40&lt;DATE(YEAR(設定!$B$3),MONTH(設定!$B$3),1)),"受注予定月を過ぎています",IF(AND(OR(E40="S",E40="A"),K40&lt;4),"確度に対してBANTが不足","")))))</f>
        <v/>
      </c>
    </row>
    <row r="41" customFormat="false" ht="15" hidden="false" customHeight="true" outlineLevel="0" collapsed="false">
      <c r="A41" s="31"/>
      <c r="B41" s="31"/>
      <c r="C41" s="26"/>
      <c r="D41" s="32"/>
      <c r="E41" s="31"/>
      <c r="F41" s="33"/>
      <c r="G41" s="31"/>
      <c r="H41" s="31"/>
      <c r="I41" s="31"/>
      <c r="J41" s="31"/>
      <c r="K41" s="34" t="str">
        <f aca="false">IF(A41="","",COUNTIF(G41:J41,"○"))</f>
        <v/>
      </c>
      <c r="L41" s="35" t="str">
        <f aca="false">IF(OR(D41="",E41=""),"",D41*IFERROR(VLOOKUP(E41,設定!$A$7:$B$11,2,FALSE()),0))</f>
        <v/>
      </c>
      <c r="M41" s="31"/>
      <c r="N41" s="36"/>
      <c r="O41" s="37" t="str">
        <f aca="false">IF(A41="","",IF(AND(N41&lt;&gt;"",N41&lt;設定!$B$3),"次アクションの期限切れ",IF(OR(M41="",N41=""),"次アクション・期限が未設定",IF(AND(F41&lt;&gt;"",F41&lt;DATE(YEAR(設定!$B$3),MONTH(設定!$B$3),1)),"受注予定月を過ぎています",IF(AND(OR(E41="S",E41="A"),K41&lt;4),"確度に対してBANTが不足","")))))</f>
        <v/>
      </c>
    </row>
    <row r="42" customFormat="false" ht="15" hidden="false" customHeight="true" outlineLevel="0" collapsed="false">
      <c r="A42" s="31"/>
      <c r="B42" s="31"/>
      <c r="C42" s="26"/>
      <c r="D42" s="32"/>
      <c r="E42" s="31"/>
      <c r="F42" s="33"/>
      <c r="G42" s="31"/>
      <c r="H42" s="31"/>
      <c r="I42" s="31"/>
      <c r="J42" s="31"/>
      <c r="K42" s="34" t="str">
        <f aca="false">IF(A42="","",COUNTIF(G42:J42,"○"))</f>
        <v/>
      </c>
      <c r="L42" s="35" t="str">
        <f aca="false">IF(OR(D42="",E42=""),"",D42*IFERROR(VLOOKUP(E42,設定!$A$7:$B$11,2,FALSE()),0))</f>
        <v/>
      </c>
      <c r="M42" s="31"/>
      <c r="N42" s="36"/>
      <c r="O42" s="37" t="str">
        <f aca="false">IF(A42="","",IF(AND(N42&lt;&gt;"",N42&lt;設定!$B$3),"次アクションの期限切れ",IF(OR(M42="",N42=""),"次アクション・期限が未設定",IF(AND(F42&lt;&gt;"",F42&lt;DATE(YEAR(設定!$B$3),MONTH(設定!$B$3),1)),"受注予定月を過ぎています",IF(AND(OR(E42="S",E42="A"),K42&lt;4),"確度に対してBANTが不足","")))))</f>
        <v/>
      </c>
    </row>
    <row r="43" customFormat="false" ht="15" hidden="false" customHeight="true" outlineLevel="0" collapsed="false">
      <c r="A43" s="31"/>
      <c r="B43" s="31"/>
      <c r="C43" s="26"/>
      <c r="D43" s="32"/>
      <c r="E43" s="31"/>
      <c r="F43" s="33"/>
      <c r="G43" s="31"/>
      <c r="H43" s="31"/>
      <c r="I43" s="31"/>
      <c r="J43" s="31"/>
      <c r="K43" s="34" t="str">
        <f aca="false">IF(A43="","",COUNTIF(G43:J43,"○"))</f>
        <v/>
      </c>
      <c r="L43" s="35" t="str">
        <f aca="false">IF(OR(D43="",E43=""),"",D43*IFERROR(VLOOKUP(E43,設定!$A$7:$B$11,2,FALSE()),0))</f>
        <v/>
      </c>
      <c r="M43" s="31"/>
      <c r="N43" s="36"/>
      <c r="O43" s="37" t="str">
        <f aca="false">IF(A43="","",IF(AND(N43&lt;&gt;"",N43&lt;設定!$B$3),"次アクションの期限切れ",IF(OR(M43="",N43=""),"次アクション・期限が未設定",IF(AND(F43&lt;&gt;"",F43&lt;DATE(YEAR(設定!$B$3),MONTH(設定!$B$3),1)),"受注予定月を過ぎています",IF(AND(OR(E43="S",E43="A"),K43&lt;4),"確度に対してBANTが不足","")))))</f>
        <v/>
      </c>
    </row>
    <row r="44" customFormat="false" ht="15" hidden="false" customHeight="true" outlineLevel="0" collapsed="false">
      <c r="A44" s="31"/>
      <c r="B44" s="31"/>
      <c r="C44" s="26"/>
      <c r="D44" s="32"/>
      <c r="E44" s="31"/>
      <c r="F44" s="33"/>
      <c r="G44" s="31"/>
      <c r="H44" s="31"/>
      <c r="I44" s="31"/>
      <c r="J44" s="31"/>
      <c r="K44" s="34" t="str">
        <f aca="false">IF(A44="","",COUNTIF(G44:J44,"○"))</f>
        <v/>
      </c>
      <c r="L44" s="35" t="str">
        <f aca="false">IF(OR(D44="",E44=""),"",D44*IFERROR(VLOOKUP(E44,設定!$A$7:$B$11,2,FALSE()),0))</f>
        <v/>
      </c>
      <c r="M44" s="31"/>
      <c r="N44" s="36"/>
      <c r="O44" s="37" t="str">
        <f aca="false">IF(A44="","",IF(AND(N44&lt;&gt;"",N44&lt;設定!$B$3),"次アクションの期限切れ",IF(OR(M44="",N44=""),"次アクション・期限が未設定",IF(AND(F44&lt;&gt;"",F44&lt;DATE(YEAR(設定!$B$3),MONTH(設定!$B$3),1)),"受注予定月を過ぎています",IF(AND(OR(E44="S",E44="A"),K44&lt;4),"確度に対してBANTが不足","")))))</f>
        <v/>
      </c>
    </row>
    <row r="45" customFormat="false" ht="15" hidden="false" customHeight="true" outlineLevel="0" collapsed="false">
      <c r="A45" s="31"/>
      <c r="B45" s="31"/>
      <c r="C45" s="26"/>
      <c r="D45" s="32"/>
      <c r="E45" s="31"/>
      <c r="F45" s="33"/>
      <c r="G45" s="31"/>
      <c r="H45" s="31"/>
      <c r="I45" s="31"/>
      <c r="J45" s="31"/>
      <c r="K45" s="34" t="str">
        <f aca="false">IF(A45="","",COUNTIF(G45:J45,"○"))</f>
        <v/>
      </c>
      <c r="L45" s="35" t="str">
        <f aca="false">IF(OR(D45="",E45=""),"",D45*IFERROR(VLOOKUP(E45,設定!$A$7:$B$11,2,FALSE()),0))</f>
        <v/>
      </c>
      <c r="M45" s="31"/>
      <c r="N45" s="36"/>
      <c r="O45" s="37" t="str">
        <f aca="false">IF(A45="","",IF(AND(N45&lt;&gt;"",N45&lt;設定!$B$3),"次アクションの期限切れ",IF(OR(M45="",N45=""),"次アクション・期限が未設定",IF(AND(F45&lt;&gt;"",F45&lt;DATE(YEAR(設定!$B$3),MONTH(設定!$B$3),1)),"受注予定月を過ぎています",IF(AND(OR(E45="S",E45="A"),K45&lt;4),"確度に対してBANTが不足","")))))</f>
        <v/>
      </c>
    </row>
    <row r="46" customFormat="false" ht="15" hidden="false" customHeight="true" outlineLevel="0" collapsed="false">
      <c r="A46" s="31"/>
      <c r="B46" s="31"/>
      <c r="C46" s="26"/>
      <c r="D46" s="32"/>
      <c r="E46" s="31"/>
      <c r="F46" s="33"/>
      <c r="G46" s="31"/>
      <c r="H46" s="31"/>
      <c r="I46" s="31"/>
      <c r="J46" s="31"/>
      <c r="K46" s="34" t="str">
        <f aca="false">IF(A46="","",COUNTIF(G46:J46,"○"))</f>
        <v/>
      </c>
      <c r="L46" s="35" t="str">
        <f aca="false">IF(OR(D46="",E46=""),"",D46*IFERROR(VLOOKUP(E46,設定!$A$7:$B$11,2,FALSE()),0))</f>
        <v/>
      </c>
      <c r="M46" s="31"/>
      <c r="N46" s="36"/>
      <c r="O46" s="37" t="str">
        <f aca="false">IF(A46="","",IF(AND(N46&lt;&gt;"",N46&lt;設定!$B$3),"次アクションの期限切れ",IF(OR(M46="",N46=""),"次アクション・期限が未設定",IF(AND(F46&lt;&gt;"",F46&lt;DATE(YEAR(設定!$B$3),MONTH(設定!$B$3),1)),"受注予定月を過ぎています",IF(AND(OR(E46="S",E46="A"),K46&lt;4),"確度に対してBANTが不足","")))))</f>
        <v/>
      </c>
    </row>
    <row r="47" customFormat="false" ht="15" hidden="false" customHeight="true" outlineLevel="0" collapsed="false">
      <c r="A47" s="31"/>
      <c r="B47" s="31"/>
      <c r="C47" s="26"/>
      <c r="D47" s="32"/>
      <c r="E47" s="31"/>
      <c r="F47" s="33"/>
      <c r="G47" s="31"/>
      <c r="H47" s="31"/>
      <c r="I47" s="31"/>
      <c r="J47" s="31"/>
      <c r="K47" s="34" t="str">
        <f aca="false">IF(A47="","",COUNTIF(G47:J47,"○"))</f>
        <v/>
      </c>
      <c r="L47" s="35" t="str">
        <f aca="false">IF(OR(D47="",E47=""),"",D47*IFERROR(VLOOKUP(E47,設定!$A$7:$B$11,2,FALSE()),0))</f>
        <v/>
      </c>
      <c r="M47" s="31"/>
      <c r="N47" s="36"/>
      <c r="O47" s="37" t="str">
        <f aca="false">IF(A47="","",IF(AND(N47&lt;&gt;"",N47&lt;設定!$B$3),"次アクションの期限切れ",IF(OR(M47="",N47=""),"次アクション・期限が未設定",IF(AND(F47&lt;&gt;"",F47&lt;DATE(YEAR(設定!$B$3),MONTH(設定!$B$3),1)),"受注予定月を過ぎています",IF(AND(OR(E47="S",E47="A"),K47&lt;4),"確度に対してBANTが不足","")))))</f>
        <v/>
      </c>
    </row>
    <row r="48" customFormat="false" ht="15" hidden="false" customHeight="true" outlineLevel="0" collapsed="false">
      <c r="A48" s="31"/>
      <c r="B48" s="31"/>
      <c r="C48" s="26"/>
      <c r="D48" s="32"/>
      <c r="E48" s="31"/>
      <c r="F48" s="33"/>
      <c r="G48" s="31"/>
      <c r="H48" s="31"/>
      <c r="I48" s="31"/>
      <c r="J48" s="31"/>
      <c r="K48" s="34" t="str">
        <f aca="false">IF(A48="","",COUNTIF(G48:J48,"○"))</f>
        <v/>
      </c>
      <c r="L48" s="35" t="str">
        <f aca="false">IF(OR(D48="",E48=""),"",D48*IFERROR(VLOOKUP(E48,設定!$A$7:$B$11,2,FALSE()),0))</f>
        <v/>
      </c>
      <c r="M48" s="31"/>
      <c r="N48" s="36"/>
      <c r="O48" s="37" t="str">
        <f aca="false">IF(A48="","",IF(AND(N48&lt;&gt;"",N48&lt;設定!$B$3),"次アクションの期限切れ",IF(OR(M48="",N48=""),"次アクション・期限が未設定",IF(AND(F48&lt;&gt;"",F48&lt;DATE(YEAR(設定!$B$3),MONTH(設定!$B$3),1)),"受注予定月を過ぎています",IF(AND(OR(E48="S",E48="A"),K48&lt;4),"確度に対してBANTが不足","")))))</f>
        <v/>
      </c>
    </row>
    <row r="49" customFormat="false" ht="15" hidden="false" customHeight="true" outlineLevel="0" collapsed="false">
      <c r="A49" s="31"/>
      <c r="B49" s="31"/>
      <c r="C49" s="26"/>
      <c r="D49" s="32"/>
      <c r="E49" s="31"/>
      <c r="F49" s="33"/>
      <c r="G49" s="31"/>
      <c r="H49" s="31"/>
      <c r="I49" s="31"/>
      <c r="J49" s="31"/>
      <c r="K49" s="34" t="str">
        <f aca="false">IF(A49="","",COUNTIF(G49:J49,"○"))</f>
        <v/>
      </c>
      <c r="L49" s="35" t="str">
        <f aca="false">IF(OR(D49="",E49=""),"",D49*IFERROR(VLOOKUP(E49,設定!$A$7:$B$11,2,FALSE()),0))</f>
        <v/>
      </c>
      <c r="M49" s="31"/>
      <c r="N49" s="36"/>
      <c r="O49" s="37" t="str">
        <f aca="false">IF(A49="","",IF(AND(N49&lt;&gt;"",N49&lt;設定!$B$3),"次アクションの期限切れ",IF(OR(M49="",N49=""),"次アクション・期限が未設定",IF(AND(F49&lt;&gt;"",F49&lt;DATE(YEAR(設定!$B$3),MONTH(設定!$B$3),1)),"受注予定月を過ぎています",IF(AND(OR(E49="S",E49="A"),K49&lt;4),"確度に対してBANTが不足","")))))</f>
        <v/>
      </c>
    </row>
    <row r="50" customFormat="false" ht="15" hidden="false" customHeight="true" outlineLevel="0" collapsed="false">
      <c r="A50" s="31"/>
      <c r="B50" s="31"/>
      <c r="C50" s="26"/>
      <c r="D50" s="32"/>
      <c r="E50" s="31"/>
      <c r="F50" s="33"/>
      <c r="G50" s="31"/>
      <c r="H50" s="31"/>
      <c r="I50" s="31"/>
      <c r="J50" s="31"/>
      <c r="K50" s="34" t="str">
        <f aca="false">IF(A50="","",COUNTIF(G50:J50,"○"))</f>
        <v/>
      </c>
      <c r="L50" s="35" t="str">
        <f aca="false">IF(OR(D50="",E50=""),"",D50*IFERROR(VLOOKUP(E50,設定!$A$7:$B$11,2,FALSE()),0))</f>
        <v/>
      </c>
      <c r="M50" s="31"/>
      <c r="N50" s="36"/>
      <c r="O50" s="37" t="str">
        <f aca="false">IF(A50="","",IF(AND(N50&lt;&gt;"",N50&lt;設定!$B$3),"次アクションの期限切れ",IF(OR(M50="",N50=""),"次アクション・期限が未設定",IF(AND(F50&lt;&gt;"",F50&lt;DATE(YEAR(設定!$B$3),MONTH(設定!$B$3),1)),"受注予定月を過ぎています",IF(AND(OR(E50="S",E50="A"),K50&lt;4),"確度に対してBANTが不足","")))))</f>
        <v/>
      </c>
    </row>
    <row r="51" customFormat="false" ht="15" hidden="false" customHeight="true" outlineLevel="0" collapsed="false">
      <c r="A51" s="31"/>
      <c r="B51" s="31"/>
      <c r="C51" s="26"/>
      <c r="D51" s="32"/>
      <c r="E51" s="31"/>
      <c r="F51" s="33"/>
      <c r="G51" s="31"/>
      <c r="H51" s="31"/>
      <c r="I51" s="31"/>
      <c r="J51" s="31"/>
      <c r="K51" s="34" t="str">
        <f aca="false">IF(A51="","",COUNTIF(G51:J51,"○"))</f>
        <v/>
      </c>
      <c r="L51" s="35" t="str">
        <f aca="false">IF(OR(D51="",E51=""),"",D51*IFERROR(VLOOKUP(E51,設定!$A$7:$B$11,2,FALSE()),0))</f>
        <v/>
      </c>
      <c r="M51" s="31"/>
      <c r="N51" s="36"/>
      <c r="O51" s="37" t="str">
        <f aca="false">IF(A51="","",IF(AND(N51&lt;&gt;"",N51&lt;設定!$B$3),"次アクションの期限切れ",IF(OR(M51="",N51=""),"次アクション・期限が未設定",IF(AND(F51&lt;&gt;"",F51&lt;DATE(YEAR(設定!$B$3),MONTH(設定!$B$3),1)),"受注予定月を過ぎています",IF(AND(OR(E51="S",E51="A"),K51&lt;4),"確度に対してBANTが不足","")))))</f>
        <v/>
      </c>
    </row>
    <row r="52" customFormat="false" ht="15" hidden="false" customHeight="true" outlineLevel="0" collapsed="false">
      <c r="A52" s="31"/>
      <c r="B52" s="31"/>
      <c r="C52" s="26"/>
      <c r="D52" s="32"/>
      <c r="E52" s="31"/>
      <c r="F52" s="33"/>
      <c r="G52" s="31"/>
      <c r="H52" s="31"/>
      <c r="I52" s="31"/>
      <c r="J52" s="31"/>
      <c r="K52" s="34" t="str">
        <f aca="false">IF(A52="","",COUNTIF(G52:J52,"○"))</f>
        <v/>
      </c>
      <c r="L52" s="35" t="str">
        <f aca="false">IF(OR(D52="",E52=""),"",D52*IFERROR(VLOOKUP(E52,設定!$A$7:$B$11,2,FALSE()),0))</f>
        <v/>
      </c>
      <c r="M52" s="31"/>
      <c r="N52" s="36"/>
      <c r="O52" s="37" t="str">
        <f aca="false">IF(A52="","",IF(AND(N52&lt;&gt;"",N52&lt;設定!$B$3),"次アクションの期限切れ",IF(OR(M52="",N52=""),"次アクション・期限が未設定",IF(AND(F52&lt;&gt;"",F52&lt;DATE(YEAR(設定!$B$3),MONTH(設定!$B$3),1)),"受注予定月を過ぎています",IF(AND(OR(E52="S",E52="A"),K52&lt;4),"確度に対してBANTが不足","")))))</f>
        <v/>
      </c>
    </row>
    <row r="53" customFormat="false" ht="15" hidden="false" customHeight="true" outlineLevel="0" collapsed="false">
      <c r="A53" s="31"/>
      <c r="B53" s="31"/>
      <c r="C53" s="26"/>
      <c r="D53" s="32"/>
      <c r="E53" s="31"/>
      <c r="F53" s="33"/>
      <c r="G53" s="31"/>
      <c r="H53" s="31"/>
      <c r="I53" s="31"/>
      <c r="J53" s="31"/>
      <c r="K53" s="34" t="str">
        <f aca="false">IF(A53="","",COUNTIF(G53:J53,"○"))</f>
        <v/>
      </c>
      <c r="L53" s="35" t="str">
        <f aca="false">IF(OR(D53="",E53=""),"",D53*IFERROR(VLOOKUP(E53,設定!$A$7:$B$11,2,FALSE()),0))</f>
        <v/>
      </c>
      <c r="M53" s="31"/>
      <c r="N53" s="36"/>
      <c r="O53" s="37" t="str">
        <f aca="false">IF(A53="","",IF(AND(N53&lt;&gt;"",N53&lt;設定!$B$3),"次アクションの期限切れ",IF(OR(M53="",N53=""),"次アクション・期限が未設定",IF(AND(F53&lt;&gt;"",F53&lt;DATE(YEAR(設定!$B$3),MONTH(設定!$B$3),1)),"受注予定月を過ぎています",IF(AND(OR(E53="S",E53="A"),K53&lt;4),"確度に対してBANTが不足","")))))</f>
        <v/>
      </c>
    </row>
    <row r="54" customFormat="false" ht="15" hidden="false" customHeight="true" outlineLevel="0" collapsed="false">
      <c r="A54" s="31"/>
      <c r="B54" s="31"/>
      <c r="C54" s="26"/>
      <c r="D54" s="32"/>
      <c r="E54" s="31"/>
      <c r="F54" s="33"/>
      <c r="G54" s="31"/>
      <c r="H54" s="31"/>
      <c r="I54" s="31"/>
      <c r="J54" s="31"/>
      <c r="K54" s="34" t="str">
        <f aca="false">IF(A54="","",COUNTIF(G54:J54,"○"))</f>
        <v/>
      </c>
      <c r="L54" s="35" t="str">
        <f aca="false">IF(OR(D54="",E54=""),"",D54*IFERROR(VLOOKUP(E54,設定!$A$7:$B$11,2,FALSE()),0))</f>
        <v/>
      </c>
      <c r="M54" s="31"/>
      <c r="N54" s="36"/>
      <c r="O54" s="37" t="str">
        <f aca="false">IF(A54="","",IF(AND(N54&lt;&gt;"",N54&lt;設定!$B$3),"次アクションの期限切れ",IF(OR(M54="",N54=""),"次アクション・期限が未設定",IF(AND(F54&lt;&gt;"",F54&lt;DATE(YEAR(設定!$B$3),MONTH(設定!$B$3),1)),"受注予定月を過ぎています",IF(AND(OR(E54="S",E54="A"),K54&lt;4),"確度に対してBANTが不足","")))))</f>
        <v/>
      </c>
    </row>
    <row r="55" customFormat="false" ht="15" hidden="false" customHeight="true" outlineLevel="0" collapsed="false">
      <c r="A55" s="31"/>
      <c r="B55" s="31"/>
      <c r="C55" s="26"/>
      <c r="D55" s="32"/>
      <c r="E55" s="31"/>
      <c r="F55" s="33"/>
      <c r="G55" s="31"/>
      <c r="H55" s="31"/>
      <c r="I55" s="31"/>
      <c r="J55" s="31"/>
      <c r="K55" s="34" t="str">
        <f aca="false">IF(A55="","",COUNTIF(G55:J55,"○"))</f>
        <v/>
      </c>
      <c r="L55" s="35" t="str">
        <f aca="false">IF(OR(D55="",E55=""),"",D55*IFERROR(VLOOKUP(E55,設定!$A$7:$B$11,2,FALSE()),0))</f>
        <v/>
      </c>
      <c r="M55" s="31"/>
      <c r="N55" s="36"/>
      <c r="O55" s="37" t="str">
        <f aca="false">IF(A55="","",IF(AND(N55&lt;&gt;"",N55&lt;設定!$B$3),"次アクションの期限切れ",IF(OR(M55="",N55=""),"次アクション・期限が未設定",IF(AND(F55&lt;&gt;"",F55&lt;DATE(YEAR(設定!$B$3),MONTH(設定!$B$3),1)),"受注予定月を過ぎています",IF(AND(OR(E55="S",E55="A"),K55&lt;4),"確度に対してBANTが不足","")))))</f>
        <v/>
      </c>
    </row>
    <row r="56" customFormat="false" ht="15" hidden="false" customHeight="true" outlineLevel="0" collapsed="false">
      <c r="A56" s="31"/>
      <c r="B56" s="31"/>
      <c r="C56" s="26"/>
      <c r="D56" s="32"/>
      <c r="E56" s="31"/>
      <c r="F56" s="33"/>
      <c r="G56" s="31"/>
      <c r="H56" s="31"/>
      <c r="I56" s="31"/>
      <c r="J56" s="31"/>
      <c r="K56" s="34" t="str">
        <f aca="false">IF(A56="","",COUNTIF(G56:J56,"○"))</f>
        <v/>
      </c>
      <c r="L56" s="35" t="str">
        <f aca="false">IF(OR(D56="",E56=""),"",D56*IFERROR(VLOOKUP(E56,設定!$A$7:$B$11,2,FALSE()),0))</f>
        <v/>
      </c>
      <c r="M56" s="31"/>
      <c r="N56" s="36"/>
      <c r="O56" s="37" t="str">
        <f aca="false">IF(A56="","",IF(AND(N56&lt;&gt;"",N56&lt;設定!$B$3),"次アクションの期限切れ",IF(OR(M56="",N56=""),"次アクション・期限が未設定",IF(AND(F56&lt;&gt;"",F56&lt;DATE(YEAR(設定!$B$3),MONTH(設定!$B$3),1)),"受注予定月を過ぎています",IF(AND(OR(E56="S",E56="A"),K56&lt;4),"確度に対してBANTが不足","")))))</f>
        <v/>
      </c>
    </row>
    <row r="57" customFormat="false" ht="15" hidden="false" customHeight="true" outlineLevel="0" collapsed="false">
      <c r="A57" s="31"/>
      <c r="B57" s="31"/>
      <c r="C57" s="26"/>
      <c r="D57" s="32"/>
      <c r="E57" s="31"/>
      <c r="F57" s="33"/>
      <c r="G57" s="31"/>
      <c r="H57" s="31"/>
      <c r="I57" s="31"/>
      <c r="J57" s="31"/>
      <c r="K57" s="34" t="str">
        <f aca="false">IF(A57="","",COUNTIF(G57:J57,"○"))</f>
        <v/>
      </c>
      <c r="L57" s="35" t="str">
        <f aca="false">IF(OR(D57="",E57=""),"",D57*IFERROR(VLOOKUP(E57,設定!$A$7:$B$11,2,FALSE()),0))</f>
        <v/>
      </c>
      <c r="M57" s="31"/>
      <c r="N57" s="36"/>
      <c r="O57" s="37" t="str">
        <f aca="false">IF(A57="","",IF(AND(N57&lt;&gt;"",N57&lt;設定!$B$3),"次アクションの期限切れ",IF(OR(M57="",N57=""),"次アクション・期限が未設定",IF(AND(F57&lt;&gt;"",F57&lt;DATE(YEAR(設定!$B$3),MONTH(設定!$B$3),1)),"受注予定月を過ぎています",IF(AND(OR(E57="S",E57="A"),K57&lt;4),"確度に対してBANTが不足","")))))</f>
        <v/>
      </c>
    </row>
    <row r="58" customFormat="false" ht="15" hidden="false" customHeight="true" outlineLevel="0" collapsed="false">
      <c r="A58" s="31"/>
      <c r="B58" s="31"/>
      <c r="C58" s="26"/>
      <c r="D58" s="32"/>
      <c r="E58" s="31"/>
      <c r="F58" s="33"/>
      <c r="G58" s="31"/>
      <c r="H58" s="31"/>
      <c r="I58" s="31"/>
      <c r="J58" s="31"/>
      <c r="K58" s="34" t="str">
        <f aca="false">IF(A58="","",COUNTIF(G58:J58,"○"))</f>
        <v/>
      </c>
      <c r="L58" s="35" t="str">
        <f aca="false">IF(OR(D58="",E58=""),"",D58*IFERROR(VLOOKUP(E58,設定!$A$7:$B$11,2,FALSE()),0))</f>
        <v/>
      </c>
      <c r="M58" s="31"/>
      <c r="N58" s="36"/>
      <c r="O58" s="37" t="str">
        <f aca="false">IF(A58="","",IF(AND(N58&lt;&gt;"",N58&lt;設定!$B$3),"次アクションの期限切れ",IF(OR(M58="",N58=""),"次アクション・期限が未設定",IF(AND(F58&lt;&gt;"",F58&lt;DATE(YEAR(設定!$B$3),MONTH(設定!$B$3),1)),"受注予定月を過ぎています",IF(AND(OR(E58="S",E58="A"),K58&lt;4),"確度に対してBANTが不足","")))))</f>
        <v/>
      </c>
    </row>
    <row r="59" customFormat="false" ht="15" hidden="false" customHeight="true" outlineLevel="0" collapsed="false">
      <c r="A59" s="31"/>
      <c r="B59" s="31"/>
      <c r="C59" s="26"/>
      <c r="D59" s="32"/>
      <c r="E59" s="31"/>
      <c r="F59" s="33"/>
      <c r="G59" s="31"/>
      <c r="H59" s="31"/>
      <c r="I59" s="31"/>
      <c r="J59" s="31"/>
      <c r="K59" s="34" t="str">
        <f aca="false">IF(A59="","",COUNTIF(G59:J59,"○"))</f>
        <v/>
      </c>
      <c r="L59" s="35" t="str">
        <f aca="false">IF(OR(D59="",E59=""),"",D59*IFERROR(VLOOKUP(E59,設定!$A$7:$B$11,2,FALSE()),0))</f>
        <v/>
      </c>
      <c r="M59" s="31"/>
      <c r="N59" s="36"/>
      <c r="O59" s="37" t="str">
        <f aca="false">IF(A59="","",IF(AND(N59&lt;&gt;"",N59&lt;設定!$B$3),"次アクションの期限切れ",IF(OR(M59="",N59=""),"次アクション・期限が未設定",IF(AND(F59&lt;&gt;"",F59&lt;DATE(YEAR(設定!$B$3),MONTH(設定!$B$3),1)),"受注予定月を過ぎています",IF(AND(OR(E59="S",E59="A"),K59&lt;4),"確度に対してBANTが不足","")))))</f>
        <v/>
      </c>
    </row>
    <row r="60" customFormat="false" ht="15" hidden="false" customHeight="true" outlineLevel="0" collapsed="false">
      <c r="A60" s="31"/>
      <c r="B60" s="31"/>
      <c r="C60" s="26"/>
      <c r="D60" s="32"/>
      <c r="E60" s="31"/>
      <c r="F60" s="33"/>
      <c r="G60" s="31"/>
      <c r="H60" s="31"/>
      <c r="I60" s="31"/>
      <c r="J60" s="31"/>
      <c r="K60" s="34" t="str">
        <f aca="false">IF(A60="","",COUNTIF(G60:J60,"○"))</f>
        <v/>
      </c>
      <c r="L60" s="35" t="str">
        <f aca="false">IF(OR(D60="",E60=""),"",D60*IFERROR(VLOOKUP(E60,設定!$A$7:$B$11,2,FALSE()),0))</f>
        <v/>
      </c>
      <c r="M60" s="31"/>
      <c r="N60" s="36"/>
      <c r="O60" s="37" t="str">
        <f aca="false">IF(A60="","",IF(AND(N60&lt;&gt;"",N60&lt;設定!$B$3),"次アクションの期限切れ",IF(OR(M60="",N60=""),"次アクション・期限が未設定",IF(AND(F60&lt;&gt;"",F60&lt;DATE(YEAR(設定!$B$3),MONTH(設定!$B$3),1)),"受注予定月を過ぎています",IF(AND(OR(E60="S",E60="A"),K60&lt;4),"確度に対してBANTが不足","")))))</f>
        <v/>
      </c>
    </row>
    <row r="61" customFormat="false" ht="15" hidden="false" customHeight="true" outlineLevel="0" collapsed="false">
      <c r="A61" s="31"/>
      <c r="B61" s="31"/>
      <c r="C61" s="26"/>
      <c r="D61" s="32"/>
      <c r="E61" s="31"/>
      <c r="F61" s="33"/>
      <c r="G61" s="31"/>
      <c r="H61" s="31"/>
      <c r="I61" s="31"/>
      <c r="J61" s="31"/>
      <c r="K61" s="34" t="str">
        <f aca="false">IF(A61="","",COUNTIF(G61:J61,"○"))</f>
        <v/>
      </c>
      <c r="L61" s="35" t="str">
        <f aca="false">IF(OR(D61="",E61=""),"",D61*IFERROR(VLOOKUP(E61,設定!$A$7:$B$11,2,FALSE()),0))</f>
        <v/>
      </c>
      <c r="M61" s="31"/>
      <c r="N61" s="36"/>
      <c r="O61" s="37" t="str">
        <f aca="false">IF(A61="","",IF(AND(N61&lt;&gt;"",N61&lt;設定!$B$3),"次アクションの期限切れ",IF(OR(M61="",N61=""),"次アクション・期限が未設定",IF(AND(F61&lt;&gt;"",F61&lt;DATE(YEAR(設定!$B$3),MONTH(設定!$B$3),1)),"受注予定月を過ぎています",IF(AND(OR(E61="S",E61="A"),K61&lt;4),"確度に対してBANTが不足","")))))</f>
        <v/>
      </c>
    </row>
    <row r="62" customFormat="false" ht="15" hidden="false" customHeight="true" outlineLevel="0" collapsed="false">
      <c r="A62" s="31"/>
      <c r="B62" s="31"/>
      <c r="C62" s="26"/>
      <c r="D62" s="32"/>
      <c r="E62" s="31"/>
      <c r="F62" s="33"/>
      <c r="G62" s="31"/>
      <c r="H62" s="31"/>
      <c r="I62" s="31"/>
      <c r="J62" s="31"/>
      <c r="K62" s="34" t="str">
        <f aca="false">IF(A62="","",COUNTIF(G62:J62,"○"))</f>
        <v/>
      </c>
      <c r="L62" s="35" t="str">
        <f aca="false">IF(OR(D62="",E62=""),"",D62*IFERROR(VLOOKUP(E62,設定!$A$7:$B$11,2,FALSE()),0))</f>
        <v/>
      </c>
      <c r="M62" s="31"/>
      <c r="N62" s="36"/>
      <c r="O62" s="37" t="str">
        <f aca="false">IF(A62="","",IF(AND(N62&lt;&gt;"",N62&lt;設定!$B$3),"次アクションの期限切れ",IF(OR(M62="",N62=""),"次アクション・期限が未設定",IF(AND(F62&lt;&gt;"",F62&lt;DATE(YEAR(設定!$B$3),MONTH(設定!$B$3),1)),"受注予定月を過ぎています",IF(AND(OR(E62="S",E62="A"),K62&lt;4),"確度に対してBANTが不足","")))))</f>
        <v/>
      </c>
    </row>
    <row r="63" customFormat="false" ht="15" hidden="false" customHeight="true" outlineLevel="0" collapsed="false">
      <c r="A63" s="31"/>
      <c r="B63" s="31"/>
      <c r="C63" s="26"/>
      <c r="D63" s="32"/>
      <c r="E63" s="31"/>
      <c r="F63" s="33"/>
      <c r="G63" s="31"/>
      <c r="H63" s="31"/>
      <c r="I63" s="31"/>
      <c r="J63" s="31"/>
      <c r="K63" s="34" t="str">
        <f aca="false">IF(A63="","",COUNTIF(G63:J63,"○"))</f>
        <v/>
      </c>
      <c r="L63" s="35" t="str">
        <f aca="false">IF(OR(D63="",E63=""),"",D63*IFERROR(VLOOKUP(E63,設定!$A$7:$B$11,2,FALSE()),0))</f>
        <v/>
      </c>
      <c r="M63" s="31"/>
      <c r="N63" s="36"/>
      <c r="O63" s="37" t="str">
        <f aca="false">IF(A63="","",IF(AND(N63&lt;&gt;"",N63&lt;設定!$B$3),"次アクションの期限切れ",IF(OR(M63="",N63=""),"次アクション・期限が未設定",IF(AND(F63&lt;&gt;"",F63&lt;DATE(YEAR(設定!$B$3),MONTH(設定!$B$3),1)),"受注予定月を過ぎています",IF(AND(OR(E63="S",E63="A"),K63&lt;4),"確度に対してBANTが不足","")))))</f>
        <v/>
      </c>
    </row>
    <row r="64" customFormat="false" ht="15" hidden="false" customHeight="true" outlineLevel="0" collapsed="false">
      <c r="A64" s="31"/>
      <c r="B64" s="31"/>
      <c r="C64" s="26"/>
      <c r="D64" s="32"/>
      <c r="E64" s="31"/>
      <c r="F64" s="33"/>
      <c r="G64" s="31"/>
      <c r="H64" s="31"/>
      <c r="I64" s="31"/>
      <c r="J64" s="31"/>
      <c r="K64" s="34" t="str">
        <f aca="false">IF(A64="","",COUNTIF(G64:J64,"○"))</f>
        <v/>
      </c>
      <c r="L64" s="35" t="str">
        <f aca="false">IF(OR(D64="",E64=""),"",D64*IFERROR(VLOOKUP(E64,設定!$A$7:$B$11,2,FALSE()),0))</f>
        <v/>
      </c>
      <c r="M64" s="31"/>
      <c r="N64" s="36"/>
      <c r="O64" s="37" t="str">
        <f aca="false">IF(A64="","",IF(AND(N64&lt;&gt;"",N64&lt;設定!$B$3),"次アクションの期限切れ",IF(OR(M64="",N64=""),"次アクション・期限が未設定",IF(AND(F64&lt;&gt;"",F64&lt;DATE(YEAR(設定!$B$3),MONTH(設定!$B$3),1)),"受注予定月を過ぎています",IF(AND(OR(E64="S",E64="A"),K64&lt;4),"確度に対してBANTが不足","")))))</f>
        <v/>
      </c>
    </row>
    <row r="65" customFormat="false" ht="15" hidden="false" customHeight="true" outlineLevel="0" collapsed="false">
      <c r="A65" s="31"/>
      <c r="B65" s="31"/>
      <c r="C65" s="26"/>
      <c r="D65" s="32"/>
      <c r="E65" s="31"/>
      <c r="F65" s="33"/>
      <c r="G65" s="31"/>
      <c r="H65" s="31"/>
      <c r="I65" s="31"/>
      <c r="J65" s="31"/>
      <c r="K65" s="34" t="str">
        <f aca="false">IF(A65="","",COUNTIF(G65:J65,"○"))</f>
        <v/>
      </c>
      <c r="L65" s="35" t="str">
        <f aca="false">IF(OR(D65="",E65=""),"",D65*IFERROR(VLOOKUP(E65,設定!$A$7:$B$11,2,FALSE()),0))</f>
        <v/>
      </c>
      <c r="M65" s="31"/>
      <c r="N65" s="36"/>
      <c r="O65" s="37" t="str">
        <f aca="false">IF(A65="","",IF(AND(N65&lt;&gt;"",N65&lt;設定!$B$3),"次アクションの期限切れ",IF(OR(M65="",N65=""),"次アクション・期限が未設定",IF(AND(F65&lt;&gt;"",F65&lt;DATE(YEAR(設定!$B$3),MONTH(設定!$B$3),1)),"受注予定月を過ぎています",IF(AND(OR(E65="S",E65="A"),K65&lt;4),"確度に対してBANTが不足","")))))</f>
        <v/>
      </c>
    </row>
    <row r="66" customFormat="false" ht="15" hidden="false" customHeight="true" outlineLevel="0" collapsed="false">
      <c r="A66" s="31"/>
      <c r="B66" s="31"/>
      <c r="C66" s="26"/>
      <c r="D66" s="32"/>
      <c r="E66" s="31"/>
      <c r="F66" s="33"/>
      <c r="G66" s="31"/>
      <c r="H66" s="31"/>
      <c r="I66" s="31"/>
      <c r="J66" s="31"/>
      <c r="K66" s="34" t="str">
        <f aca="false">IF(A66="","",COUNTIF(G66:J66,"○"))</f>
        <v/>
      </c>
      <c r="L66" s="35" t="str">
        <f aca="false">IF(OR(D66="",E66=""),"",D66*IFERROR(VLOOKUP(E66,設定!$A$7:$B$11,2,FALSE()),0))</f>
        <v/>
      </c>
      <c r="M66" s="31"/>
      <c r="N66" s="36"/>
      <c r="O66" s="37" t="str">
        <f aca="false">IF(A66="","",IF(AND(N66&lt;&gt;"",N66&lt;設定!$B$3),"次アクションの期限切れ",IF(OR(M66="",N66=""),"次アクション・期限が未設定",IF(AND(F66&lt;&gt;"",F66&lt;DATE(YEAR(設定!$B$3),MONTH(設定!$B$3),1)),"受注予定月を過ぎています",IF(AND(OR(E66="S",E66="A"),K66&lt;4),"確度に対してBANTが不足","")))))</f>
        <v/>
      </c>
    </row>
    <row r="67" customFormat="false" ht="15" hidden="false" customHeight="true" outlineLevel="0" collapsed="false">
      <c r="A67" s="31"/>
      <c r="B67" s="31"/>
      <c r="C67" s="26"/>
      <c r="D67" s="32"/>
      <c r="E67" s="31"/>
      <c r="F67" s="33"/>
      <c r="G67" s="31"/>
      <c r="H67" s="31"/>
      <c r="I67" s="31"/>
      <c r="J67" s="31"/>
      <c r="K67" s="34" t="str">
        <f aca="false">IF(A67="","",COUNTIF(G67:J67,"○"))</f>
        <v/>
      </c>
      <c r="L67" s="35" t="str">
        <f aca="false">IF(OR(D67="",E67=""),"",D67*IFERROR(VLOOKUP(E67,設定!$A$7:$B$11,2,FALSE()),0))</f>
        <v/>
      </c>
      <c r="M67" s="31"/>
      <c r="N67" s="36"/>
      <c r="O67" s="37" t="str">
        <f aca="false">IF(A67="","",IF(AND(N67&lt;&gt;"",N67&lt;設定!$B$3),"次アクションの期限切れ",IF(OR(M67="",N67=""),"次アクション・期限が未設定",IF(AND(F67&lt;&gt;"",F67&lt;DATE(YEAR(設定!$B$3),MONTH(設定!$B$3),1)),"受注予定月を過ぎています",IF(AND(OR(E67="S",E67="A"),K67&lt;4),"確度に対してBANTが不足","")))))</f>
        <v/>
      </c>
    </row>
    <row r="68" customFormat="false" ht="15" hidden="false" customHeight="true" outlineLevel="0" collapsed="false">
      <c r="A68" s="31"/>
      <c r="B68" s="31"/>
      <c r="C68" s="26"/>
      <c r="D68" s="32"/>
      <c r="E68" s="31"/>
      <c r="F68" s="33"/>
      <c r="G68" s="31"/>
      <c r="H68" s="31"/>
      <c r="I68" s="31"/>
      <c r="J68" s="31"/>
      <c r="K68" s="34" t="str">
        <f aca="false">IF(A68="","",COUNTIF(G68:J68,"○"))</f>
        <v/>
      </c>
      <c r="L68" s="35" t="str">
        <f aca="false">IF(OR(D68="",E68=""),"",D68*IFERROR(VLOOKUP(E68,設定!$A$7:$B$11,2,FALSE()),0))</f>
        <v/>
      </c>
      <c r="M68" s="31"/>
      <c r="N68" s="36"/>
      <c r="O68" s="37" t="str">
        <f aca="false">IF(A68="","",IF(AND(N68&lt;&gt;"",N68&lt;設定!$B$3),"次アクションの期限切れ",IF(OR(M68="",N68=""),"次アクション・期限が未設定",IF(AND(F68&lt;&gt;"",F68&lt;DATE(YEAR(設定!$B$3),MONTH(設定!$B$3),1)),"受注予定月を過ぎています",IF(AND(OR(E68="S",E68="A"),K68&lt;4),"確度に対してBANTが不足","")))))</f>
        <v/>
      </c>
    </row>
    <row r="69" customFormat="false" ht="15" hidden="false" customHeight="true" outlineLevel="0" collapsed="false">
      <c r="A69" s="31"/>
      <c r="B69" s="31"/>
      <c r="C69" s="26"/>
      <c r="D69" s="32"/>
      <c r="E69" s="31"/>
      <c r="F69" s="33"/>
      <c r="G69" s="31"/>
      <c r="H69" s="31"/>
      <c r="I69" s="31"/>
      <c r="J69" s="31"/>
      <c r="K69" s="34" t="str">
        <f aca="false">IF(A69="","",COUNTIF(G69:J69,"○"))</f>
        <v/>
      </c>
      <c r="L69" s="35" t="str">
        <f aca="false">IF(OR(D69="",E69=""),"",D69*IFERROR(VLOOKUP(E69,設定!$A$7:$B$11,2,FALSE()),0))</f>
        <v/>
      </c>
      <c r="M69" s="31"/>
      <c r="N69" s="36"/>
      <c r="O69" s="37" t="str">
        <f aca="false">IF(A69="","",IF(AND(N69&lt;&gt;"",N69&lt;設定!$B$3),"次アクションの期限切れ",IF(OR(M69="",N69=""),"次アクション・期限が未設定",IF(AND(F69&lt;&gt;"",F69&lt;DATE(YEAR(設定!$B$3),MONTH(設定!$B$3),1)),"受注予定月を過ぎています",IF(AND(OR(E69="S",E69="A"),K69&lt;4),"確度に対してBANTが不足","")))))</f>
        <v/>
      </c>
    </row>
    <row r="70" customFormat="false" ht="15" hidden="false" customHeight="true" outlineLevel="0" collapsed="false">
      <c r="A70" s="31"/>
      <c r="B70" s="31"/>
      <c r="C70" s="26"/>
      <c r="D70" s="32"/>
      <c r="E70" s="31"/>
      <c r="F70" s="33"/>
      <c r="G70" s="31"/>
      <c r="H70" s="31"/>
      <c r="I70" s="31"/>
      <c r="J70" s="31"/>
      <c r="K70" s="34" t="str">
        <f aca="false">IF(A70="","",COUNTIF(G70:J70,"○"))</f>
        <v/>
      </c>
      <c r="L70" s="35" t="str">
        <f aca="false">IF(OR(D70="",E70=""),"",D70*IFERROR(VLOOKUP(E70,設定!$A$7:$B$11,2,FALSE()),0))</f>
        <v/>
      </c>
      <c r="M70" s="31"/>
      <c r="N70" s="36"/>
      <c r="O70" s="37" t="str">
        <f aca="false">IF(A70="","",IF(AND(N70&lt;&gt;"",N70&lt;設定!$B$3),"次アクションの期限切れ",IF(OR(M70="",N70=""),"次アクション・期限が未設定",IF(AND(F70&lt;&gt;"",F70&lt;DATE(YEAR(設定!$B$3),MONTH(設定!$B$3),1)),"受注予定月を過ぎています",IF(AND(OR(E70="S",E70="A"),K70&lt;4),"確度に対してBANTが不足","")))))</f>
        <v/>
      </c>
    </row>
    <row r="71" customFormat="false" ht="15" hidden="false" customHeight="true" outlineLevel="0" collapsed="false">
      <c r="A71" s="31"/>
      <c r="B71" s="31"/>
      <c r="C71" s="26"/>
      <c r="D71" s="32"/>
      <c r="E71" s="31"/>
      <c r="F71" s="33"/>
      <c r="G71" s="31"/>
      <c r="H71" s="31"/>
      <c r="I71" s="31"/>
      <c r="J71" s="31"/>
      <c r="K71" s="34" t="str">
        <f aca="false">IF(A71="","",COUNTIF(G71:J71,"○"))</f>
        <v/>
      </c>
      <c r="L71" s="35" t="str">
        <f aca="false">IF(OR(D71="",E71=""),"",D71*IFERROR(VLOOKUP(E71,設定!$A$7:$B$11,2,FALSE()),0))</f>
        <v/>
      </c>
      <c r="M71" s="31"/>
      <c r="N71" s="36"/>
      <c r="O71" s="37" t="str">
        <f aca="false">IF(A71="","",IF(AND(N71&lt;&gt;"",N71&lt;設定!$B$3),"次アクションの期限切れ",IF(OR(M71="",N71=""),"次アクション・期限が未設定",IF(AND(F71&lt;&gt;"",F71&lt;DATE(YEAR(設定!$B$3),MONTH(設定!$B$3),1)),"受注予定月を過ぎています",IF(AND(OR(E71="S",E71="A"),K71&lt;4),"確度に対してBANTが不足","")))))</f>
        <v/>
      </c>
    </row>
    <row r="72" customFormat="false" ht="15" hidden="false" customHeight="true" outlineLevel="0" collapsed="false">
      <c r="A72" s="31"/>
      <c r="B72" s="31"/>
      <c r="C72" s="26"/>
      <c r="D72" s="32"/>
      <c r="E72" s="31"/>
      <c r="F72" s="33"/>
      <c r="G72" s="31"/>
      <c r="H72" s="31"/>
      <c r="I72" s="31"/>
      <c r="J72" s="31"/>
      <c r="K72" s="34" t="str">
        <f aca="false">IF(A72="","",COUNTIF(G72:J72,"○"))</f>
        <v/>
      </c>
      <c r="L72" s="35" t="str">
        <f aca="false">IF(OR(D72="",E72=""),"",D72*IFERROR(VLOOKUP(E72,設定!$A$7:$B$11,2,FALSE()),0))</f>
        <v/>
      </c>
      <c r="M72" s="31"/>
      <c r="N72" s="36"/>
      <c r="O72" s="37" t="str">
        <f aca="false">IF(A72="","",IF(AND(N72&lt;&gt;"",N72&lt;設定!$B$3),"次アクションの期限切れ",IF(OR(M72="",N72=""),"次アクション・期限が未設定",IF(AND(F72&lt;&gt;"",F72&lt;DATE(YEAR(設定!$B$3),MONTH(設定!$B$3),1)),"受注予定月を過ぎています",IF(AND(OR(E72="S",E72="A"),K72&lt;4),"確度に対してBANTが不足","")))))</f>
        <v/>
      </c>
    </row>
    <row r="73" customFormat="false" ht="15" hidden="false" customHeight="true" outlineLevel="0" collapsed="false">
      <c r="A73" s="31"/>
      <c r="B73" s="31"/>
      <c r="C73" s="26"/>
      <c r="D73" s="32"/>
      <c r="E73" s="31"/>
      <c r="F73" s="33"/>
      <c r="G73" s="31"/>
      <c r="H73" s="31"/>
      <c r="I73" s="31"/>
      <c r="J73" s="31"/>
      <c r="K73" s="34" t="str">
        <f aca="false">IF(A73="","",COUNTIF(G73:J73,"○"))</f>
        <v/>
      </c>
      <c r="L73" s="35" t="str">
        <f aca="false">IF(OR(D73="",E73=""),"",D73*IFERROR(VLOOKUP(E73,設定!$A$7:$B$11,2,FALSE()),0))</f>
        <v/>
      </c>
      <c r="M73" s="31"/>
      <c r="N73" s="36"/>
      <c r="O73" s="37" t="str">
        <f aca="false">IF(A73="","",IF(AND(N73&lt;&gt;"",N73&lt;設定!$B$3),"次アクションの期限切れ",IF(OR(M73="",N73=""),"次アクション・期限が未設定",IF(AND(F73&lt;&gt;"",F73&lt;DATE(YEAR(設定!$B$3),MONTH(設定!$B$3),1)),"受注予定月を過ぎています",IF(AND(OR(E73="S",E73="A"),K73&lt;4),"確度に対してBANTが不足","")))))</f>
        <v/>
      </c>
    </row>
    <row r="74" customFormat="false" ht="15" hidden="false" customHeight="true" outlineLevel="0" collapsed="false">
      <c r="A74" s="31"/>
      <c r="B74" s="31"/>
      <c r="C74" s="26"/>
      <c r="D74" s="32"/>
      <c r="E74" s="31"/>
      <c r="F74" s="33"/>
      <c r="G74" s="31"/>
      <c r="H74" s="31"/>
      <c r="I74" s="31"/>
      <c r="J74" s="31"/>
      <c r="K74" s="34" t="str">
        <f aca="false">IF(A74="","",COUNTIF(G74:J74,"○"))</f>
        <v/>
      </c>
      <c r="L74" s="35" t="str">
        <f aca="false">IF(OR(D74="",E74=""),"",D74*IFERROR(VLOOKUP(E74,設定!$A$7:$B$11,2,FALSE()),0))</f>
        <v/>
      </c>
      <c r="M74" s="31"/>
      <c r="N74" s="36"/>
      <c r="O74" s="37" t="str">
        <f aca="false">IF(A74="","",IF(AND(N74&lt;&gt;"",N74&lt;設定!$B$3),"次アクションの期限切れ",IF(OR(M74="",N74=""),"次アクション・期限が未設定",IF(AND(F74&lt;&gt;"",F74&lt;DATE(YEAR(設定!$B$3),MONTH(設定!$B$3),1)),"受注予定月を過ぎています",IF(AND(OR(E74="S",E74="A"),K74&lt;4),"確度に対してBANTが不足","")))))</f>
        <v/>
      </c>
    </row>
    <row r="75" customFormat="false" ht="15" hidden="false" customHeight="true" outlineLevel="0" collapsed="false">
      <c r="A75" s="31"/>
      <c r="B75" s="31"/>
      <c r="C75" s="26"/>
      <c r="D75" s="32"/>
      <c r="E75" s="31"/>
      <c r="F75" s="33"/>
      <c r="G75" s="31"/>
      <c r="H75" s="31"/>
      <c r="I75" s="31"/>
      <c r="J75" s="31"/>
      <c r="K75" s="34" t="str">
        <f aca="false">IF(A75="","",COUNTIF(G75:J75,"○"))</f>
        <v/>
      </c>
      <c r="L75" s="35" t="str">
        <f aca="false">IF(OR(D75="",E75=""),"",D75*IFERROR(VLOOKUP(E75,設定!$A$7:$B$11,2,FALSE()),0))</f>
        <v/>
      </c>
      <c r="M75" s="31"/>
      <c r="N75" s="36"/>
      <c r="O75" s="37" t="str">
        <f aca="false">IF(A75="","",IF(AND(N75&lt;&gt;"",N75&lt;設定!$B$3),"次アクションの期限切れ",IF(OR(M75="",N75=""),"次アクション・期限が未設定",IF(AND(F75&lt;&gt;"",F75&lt;DATE(YEAR(設定!$B$3),MONTH(設定!$B$3),1)),"受注予定月を過ぎています",IF(AND(OR(E75="S",E75="A"),K75&lt;4),"確度に対してBANTが不足","")))))</f>
        <v/>
      </c>
    </row>
    <row r="76" customFormat="false" ht="15" hidden="false" customHeight="true" outlineLevel="0" collapsed="false">
      <c r="A76" s="31"/>
      <c r="B76" s="31"/>
      <c r="C76" s="26"/>
      <c r="D76" s="32"/>
      <c r="E76" s="31"/>
      <c r="F76" s="33"/>
      <c r="G76" s="31"/>
      <c r="H76" s="31"/>
      <c r="I76" s="31"/>
      <c r="J76" s="31"/>
      <c r="K76" s="34" t="str">
        <f aca="false">IF(A76="","",COUNTIF(G76:J76,"○"))</f>
        <v/>
      </c>
      <c r="L76" s="35" t="str">
        <f aca="false">IF(OR(D76="",E76=""),"",D76*IFERROR(VLOOKUP(E76,設定!$A$7:$B$11,2,FALSE()),0))</f>
        <v/>
      </c>
      <c r="M76" s="31"/>
      <c r="N76" s="36"/>
      <c r="O76" s="37" t="str">
        <f aca="false">IF(A76="","",IF(AND(N76&lt;&gt;"",N76&lt;設定!$B$3),"次アクションの期限切れ",IF(OR(M76="",N76=""),"次アクション・期限が未設定",IF(AND(F76&lt;&gt;"",F76&lt;DATE(YEAR(設定!$B$3),MONTH(設定!$B$3),1)),"受注予定月を過ぎています",IF(AND(OR(E76="S",E76="A"),K76&lt;4),"確度に対してBANTが不足","")))))</f>
        <v/>
      </c>
    </row>
    <row r="77" customFormat="false" ht="15" hidden="false" customHeight="true" outlineLevel="0" collapsed="false">
      <c r="A77" s="31"/>
      <c r="B77" s="31"/>
      <c r="C77" s="26"/>
      <c r="D77" s="32"/>
      <c r="E77" s="31"/>
      <c r="F77" s="33"/>
      <c r="G77" s="31"/>
      <c r="H77" s="31"/>
      <c r="I77" s="31"/>
      <c r="J77" s="31"/>
      <c r="K77" s="34" t="str">
        <f aca="false">IF(A77="","",COUNTIF(G77:J77,"○"))</f>
        <v/>
      </c>
      <c r="L77" s="35" t="str">
        <f aca="false">IF(OR(D77="",E77=""),"",D77*IFERROR(VLOOKUP(E77,設定!$A$7:$B$11,2,FALSE()),0))</f>
        <v/>
      </c>
      <c r="M77" s="31"/>
      <c r="N77" s="36"/>
      <c r="O77" s="37" t="str">
        <f aca="false">IF(A77="","",IF(AND(N77&lt;&gt;"",N77&lt;設定!$B$3),"次アクションの期限切れ",IF(OR(M77="",N77=""),"次アクション・期限が未設定",IF(AND(F77&lt;&gt;"",F77&lt;DATE(YEAR(設定!$B$3),MONTH(設定!$B$3),1)),"受注予定月を過ぎています",IF(AND(OR(E77="S",E77="A"),K77&lt;4),"確度に対してBANTが不足","")))))</f>
        <v/>
      </c>
    </row>
    <row r="78" customFormat="false" ht="15" hidden="false" customHeight="true" outlineLevel="0" collapsed="false">
      <c r="A78" s="31"/>
      <c r="B78" s="31"/>
      <c r="C78" s="26"/>
      <c r="D78" s="32"/>
      <c r="E78" s="31"/>
      <c r="F78" s="33"/>
      <c r="G78" s="31"/>
      <c r="H78" s="31"/>
      <c r="I78" s="31"/>
      <c r="J78" s="31"/>
      <c r="K78" s="34" t="str">
        <f aca="false">IF(A78="","",COUNTIF(G78:J78,"○"))</f>
        <v/>
      </c>
      <c r="L78" s="35" t="str">
        <f aca="false">IF(OR(D78="",E78=""),"",D78*IFERROR(VLOOKUP(E78,設定!$A$7:$B$11,2,FALSE()),0))</f>
        <v/>
      </c>
      <c r="M78" s="31"/>
      <c r="N78" s="36"/>
      <c r="O78" s="37" t="str">
        <f aca="false">IF(A78="","",IF(AND(N78&lt;&gt;"",N78&lt;設定!$B$3),"次アクションの期限切れ",IF(OR(M78="",N78=""),"次アクション・期限が未設定",IF(AND(F78&lt;&gt;"",F78&lt;DATE(YEAR(設定!$B$3),MONTH(設定!$B$3),1)),"受注予定月を過ぎています",IF(AND(OR(E78="S",E78="A"),K78&lt;4),"確度に対してBANTが不足","")))))</f>
        <v/>
      </c>
    </row>
    <row r="79" customFormat="false" ht="15" hidden="false" customHeight="true" outlineLevel="0" collapsed="false">
      <c r="A79" s="31"/>
      <c r="B79" s="31"/>
      <c r="C79" s="26"/>
      <c r="D79" s="32"/>
      <c r="E79" s="31"/>
      <c r="F79" s="33"/>
      <c r="G79" s="31"/>
      <c r="H79" s="31"/>
      <c r="I79" s="31"/>
      <c r="J79" s="31"/>
      <c r="K79" s="34" t="str">
        <f aca="false">IF(A79="","",COUNTIF(G79:J79,"○"))</f>
        <v/>
      </c>
      <c r="L79" s="35" t="str">
        <f aca="false">IF(OR(D79="",E79=""),"",D79*IFERROR(VLOOKUP(E79,設定!$A$7:$B$11,2,FALSE()),0))</f>
        <v/>
      </c>
      <c r="M79" s="31"/>
      <c r="N79" s="36"/>
      <c r="O79" s="37" t="str">
        <f aca="false">IF(A79="","",IF(AND(N79&lt;&gt;"",N79&lt;設定!$B$3),"次アクションの期限切れ",IF(OR(M79="",N79=""),"次アクション・期限が未設定",IF(AND(F79&lt;&gt;"",F79&lt;DATE(YEAR(設定!$B$3),MONTH(設定!$B$3),1)),"受注予定月を過ぎています",IF(AND(OR(E79="S",E79="A"),K79&lt;4),"確度に対してBANTが不足","")))))</f>
        <v/>
      </c>
    </row>
    <row r="80" customFormat="false" ht="15" hidden="false" customHeight="true" outlineLevel="0" collapsed="false">
      <c r="A80" s="31"/>
      <c r="B80" s="31"/>
      <c r="C80" s="26"/>
      <c r="D80" s="32"/>
      <c r="E80" s="31"/>
      <c r="F80" s="33"/>
      <c r="G80" s="31"/>
      <c r="H80" s="31"/>
      <c r="I80" s="31"/>
      <c r="J80" s="31"/>
      <c r="K80" s="34" t="str">
        <f aca="false">IF(A80="","",COUNTIF(G80:J80,"○"))</f>
        <v/>
      </c>
      <c r="L80" s="35" t="str">
        <f aca="false">IF(OR(D80="",E80=""),"",D80*IFERROR(VLOOKUP(E80,設定!$A$7:$B$11,2,FALSE()),0))</f>
        <v/>
      </c>
      <c r="M80" s="31"/>
      <c r="N80" s="36"/>
      <c r="O80" s="37" t="str">
        <f aca="false">IF(A80="","",IF(AND(N80&lt;&gt;"",N80&lt;設定!$B$3),"次アクションの期限切れ",IF(OR(M80="",N80=""),"次アクション・期限が未設定",IF(AND(F80&lt;&gt;"",F80&lt;DATE(YEAR(設定!$B$3),MONTH(設定!$B$3),1)),"受注予定月を過ぎています",IF(AND(OR(E80="S",E80="A"),K80&lt;4),"確度に対してBANTが不足","")))))</f>
        <v/>
      </c>
    </row>
    <row r="81" customFormat="false" ht="15" hidden="false" customHeight="true" outlineLevel="0" collapsed="false">
      <c r="A81" s="31"/>
      <c r="B81" s="31"/>
      <c r="C81" s="26"/>
      <c r="D81" s="32"/>
      <c r="E81" s="31"/>
      <c r="F81" s="33"/>
      <c r="G81" s="31"/>
      <c r="H81" s="31"/>
      <c r="I81" s="31"/>
      <c r="J81" s="31"/>
      <c r="K81" s="34" t="str">
        <f aca="false">IF(A81="","",COUNTIF(G81:J81,"○"))</f>
        <v/>
      </c>
      <c r="L81" s="35" t="str">
        <f aca="false">IF(OR(D81="",E81=""),"",D81*IFERROR(VLOOKUP(E81,設定!$A$7:$B$11,2,FALSE()),0))</f>
        <v/>
      </c>
      <c r="M81" s="31"/>
      <c r="N81" s="36"/>
      <c r="O81" s="37" t="str">
        <f aca="false">IF(A81="","",IF(AND(N81&lt;&gt;"",N81&lt;設定!$B$3),"次アクションの期限切れ",IF(OR(M81="",N81=""),"次アクション・期限が未設定",IF(AND(F81&lt;&gt;"",F81&lt;DATE(YEAR(設定!$B$3),MONTH(設定!$B$3),1)),"受注予定月を過ぎています",IF(AND(OR(E81="S",E81="A"),K81&lt;4),"確度に対してBANTが不足","")))))</f>
        <v/>
      </c>
    </row>
    <row r="82" customFormat="false" ht="15" hidden="false" customHeight="true" outlineLevel="0" collapsed="false">
      <c r="A82" s="31"/>
      <c r="B82" s="31"/>
      <c r="C82" s="26"/>
      <c r="D82" s="32"/>
      <c r="E82" s="31"/>
      <c r="F82" s="33"/>
      <c r="G82" s="31"/>
      <c r="H82" s="31"/>
      <c r="I82" s="31"/>
      <c r="J82" s="31"/>
      <c r="K82" s="34" t="str">
        <f aca="false">IF(A82="","",COUNTIF(G82:J82,"○"))</f>
        <v/>
      </c>
      <c r="L82" s="35" t="str">
        <f aca="false">IF(OR(D82="",E82=""),"",D82*IFERROR(VLOOKUP(E82,設定!$A$7:$B$11,2,FALSE()),0))</f>
        <v/>
      </c>
      <c r="M82" s="31"/>
      <c r="N82" s="36"/>
      <c r="O82" s="37" t="str">
        <f aca="false">IF(A82="","",IF(AND(N82&lt;&gt;"",N82&lt;設定!$B$3),"次アクションの期限切れ",IF(OR(M82="",N82=""),"次アクション・期限が未設定",IF(AND(F82&lt;&gt;"",F82&lt;DATE(YEAR(設定!$B$3),MONTH(設定!$B$3),1)),"受注予定月を過ぎています",IF(AND(OR(E82="S",E82="A"),K82&lt;4),"確度に対してBANTが不足","")))))</f>
        <v/>
      </c>
    </row>
    <row r="83" customFormat="false" ht="15" hidden="false" customHeight="true" outlineLevel="0" collapsed="false">
      <c r="A83" s="31"/>
      <c r="B83" s="31"/>
      <c r="C83" s="26"/>
      <c r="D83" s="32"/>
      <c r="E83" s="31"/>
      <c r="F83" s="33"/>
      <c r="G83" s="31"/>
      <c r="H83" s="31"/>
      <c r="I83" s="31"/>
      <c r="J83" s="31"/>
      <c r="K83" s="34" t="str">
        <f aca="false">IF(A83="","",COUNTIF(G83:J83,"○"))</f>
        <v/>
      </c>
      <c r="L83" s="35" t="str">
        <f aca="false">IF(OR(D83="",E83=""),"",D83*IFERROR(VLOOKUP(E83,設定!$A$7:$B$11,2,FALSE()),0))</f>
        <v/>
      </c>
      <c r="M83" s="31"/>
      <c r="N83" s="36"/>
      <c r="O83" s="37" t="str">
        <f aca="false">IF(A83="","",IF(AND(N83&lt;&gt;"",N83&lt;設定!$B$3),"次アクションの期限切れ",IF(OR(M83="",N83=""),"次アクション・期限が未設定",IF(AND(F83&lt;&gt;"",F83&lt;DATE(YEAR(設定!$B$3),MONTH(設定!$B$3),1)),"受注予定月を過ぎています",IF(AND(OR(E83="S",E83="A"),K83&lt;4),"確度に対してBANTが不足","")))))</f>
        <v/>
      </c>
    </row>
    <row r="84" customFormat="false" ht="15" hidden="false" customHeight="true" outlineLevel="0" collapsed="false">
      <c r="A84" s="31"/>
      <c r="B84" s="31"/>
      <c r="C84" s="26"/>
      <c r="D84" s="32"/>
      <c r="E84" s="31"/>
      <c r="F84" s="33"/>
      <c r="G84" s="31"/>
      <c r="H84" s="31"/>
      <c r="I84" s="31"/>
      <c r="J84" s="31"/>
      <c r="K84" s="34" t="str">
        <f aca="false">IF(A84="","",COUNTIF(G84:J84,"○"))</f>
        <v/>
      </c>
      <c r="L84" s="35" t="str">
        <f aca="false">IF(OR(D84="",E84=""),"",D84*IFERROR(VLOOKUP(E84,設定!$A$7:$B$11,2,FALSE()),0))</f>
        <v/>
      </c>
      <c r="M84" s="31"/>
      <c r="N84" s="36"/>
      <c r="O84" s="37" t="str">
        <f aca="false">IF(A84="","",IF(AND(N84&lt;&gt;"",N84&lt;設定!$B$3),"次アクションの期限切れ",IF(OR(M84="",N84=""),"次アクション・期限が未設定",IF(AND(F84&lt;&gt;"",F84&lt;DATE(YEAR(設定!$B$3),MONTH(設定!$B$3),1)),"受注予定月を過ぎています",IF(AND(OR(E84="S",E84="A"),K84&lt;4),"確度に対してBANTが不足","")))))</f>
        <v/>
      </c>
    </row>
    <row r="85" customFormat="false" ht="15" hidden="false" customHeight="true" outlineLevel="0" collapsed="false">
      <c r="A85" s="31"/>
      <c r="B85" s="31"/>
      <c r="C85" s="26"/>
      <c r="D85" s="32"/>
      <c r="E85" s="31"/>
      <c r="F85" s="33"/>
      <c r="G85" s="31"/>
      <c r="H85" s="31"/>
      <c r="I85" s="31"/>
      <c r="J85" s="31"/>
      <c r="K85" s="34" t="str">
        <f aca="false">IF(A85="","",COUNTIF(G85:J85,"○"))</f>
        <v/>
      </c>
      <c r="L85" s="35" t="str">
        <f aca="false">IF(OR(D85="",E85=""),"",D85*IFERROR(VLOOKUP(E85,設定!$A$7:$B$11,2,FALSE()),0))</f>
        <v/>
      </c>
      <c r="M85" s="31"/>
      <c r="N85" s="36"/>
      <c r="O85" s="37" t="str">
        <f aca="false">IF(A85="","",IF(AND(N85&lt;&gt;"",N85&lt;設定!$B$3),"次アクションの期限切れ",IF(OR(M85="",N85=""),"次アクション・期限が未設定",IF(AND(F85&lt;&gt;"",F85&lt;DATE(YEAR(設定!$B$3),MONTH(設定!$B$3),1)),"受注予定月を過ぎています",IF(AND(OR(E85="S",E85="A"),K85&lt;4),"確度に対してBANTが不足","")))))</f>
        <v/>
      </c>
    </row>
    <row r="86" customFormat="false" ht="15" hidden="false" customHeight="true" outlineLevel="0" collapsed="false">
      <c r="A86" s="31"/>
      <c r="B86" s="31"/>
      <c r="C86" s="26"/>
      <c r="D86" s="32"/>
      <c r="E86" s="31"/>
      <c r="F86" s="33"/>
      <c r="G86" s="31"/>
      <c r="H86" s="31"/>
      <c r="I86" s="31"/>
      <c r="J86" s="31"/>
      <c r="K86" s="34" t="str">
        <f aca="false">IF(A86="","",COUNTIF(G86:J86,"○"))</f>
        <v/>
      </c>
      <c r="L86" s="35" t="str">
        <f aca="false">IF(OR(D86="",E86=""),"",D86*IFERROR(VLOOKUP(E86,設定!$A$7:$B$11,2,FALSE()),0))</f>
        <v/>
      </c>
      <c r="M86" s="31"/>
      <c r="N86" s="36"/>
      <c r="O86" s="37" t="str">
        <f aca="false">IF(A86="","",IF(AND(N86&lt;&gt;"",N86&lt;設定!$B$3),"次アクションの期限切れ",IF(OR(M86="",N86=""),"次アクション・期限が未設定",IF(AND(F86&lt;&gt;"",F86&lt;DATE(YEAR(設定!$B$3),MONTH(設定!$B$3),1)),"受注予定月を過ぎています",IF(AND(OR(E86="S",E86="A"),K86&lt;4),"確度に対してBANTが不足","")))))</f>
        <v/>
      </c>
    </row>
    <row r="87" customFormat="false" ht="15" hidden="false" customHeight="true" outlineLevel="0" collapsed="false">
      <c r="A87" s="31"/>
      <c r="B87" s="31"/>
      <c r="C87" s="26"/>
      <c r="D87" s="32"/>
      <c r="E87" s="31"/>
      <c r="F87" s="33"/>
      <c r="G87" s="31"/>
      <c r="H87" s="31"/>
      <c r="I87" s="31"/>
      <c r="J87" s="31"/>
      <c r="K87" s="34" t="str">
        <f aca="false">IF(A87="","",COUNTIF(G87:J87,"○"))</f>
        <v/>
      </c>
      <c r="L87" s="35" t="str">
        <f aca="false">IF(OR(D87="",E87=""),"",D87*IFERROR(VLOOKUP(E87,設定!$A$7:$B$11,2,FALSE()),0))</f>
        <v/>
      </c>
      <c r="M87" s="31"/>
      <c r="N87" s="36"/>
      <c r="O87" s="37" t="str">
        <f aca="false">IF(A87="","",IF(AND(N87&lt;&gt;"",N87&lt;設定!$B$3),"次アクションの期限切れ",IF(OR(M87="",N87=""),"次アクション・期限が未設定",IF(AND(F87&lt;&gt;"",F87&lt;DATE(YEAR(設定!$B$3),MONTH(設定!$B$3),1)),"受注予定月を過ぎています",IF(AND(OR(E87="S",E87="A"),K87&lt;4),"確度に対してBANTが不足","")))))</f>
        <v/>
      </c>
    </row>
    <row r="88" customFormat="false" ht="15" hidden="false" customHeight="true" outlineLevel="0" collapsed="false">
      <c r="A88" s="31"/>
      <c r="B88" s="31"/>
      <c r="C88" s="26"/>
      <c r="D88" s="32"/>
      <c r="E88" s="31"/>
      <c r="F88" s="33"/>
      <c r="G88" s="31"/>
      <c r="H88" s="31"/>
      <c r="I88" s="31"/>
      <c r="J88" s="31"/>
      <c r="K88" s="34" t="str">
        <f aca="false">IF(A88="","",COUNTIF(G88:J88,"○"))</f>
        <v/>
      </c>
      <c r="L88" s="35" t="str">
        <f aca="false">IF(OR(D88="",E88=""),"",D88*IFERROR(VLOOKUP(E88,設定!$A$7:$B$11,2,FALSE()),0))</f>
        <v/>
      </c>
      <c r="M88" s="31"/>
      <c r="N88" s="36"/>
      <c r="O88" s="37" t="str">
        <f aca="false">IF(A88="","",IF(AND(N88&lt;&gt;"",N88&lt;設定!$B$3),"次アクションの期限切れ",IF(OR(M88="",N88=""),"次アクション・期限が未設定",IF(AND(F88&lt;&gt;"",F88&lt;DATE(YEAR(設定!$B$3),MONTH(設定!$B$3),1)),"受注予定月を過ぎています",IF(AND(OR(E88="S",E88="A"),K88&lt;4),"確度に対してBANTが不足","")))))</f>
        <v/>
      </c>
    </row>
    <row r="89" customFormat="false" ht="15" hidden="false" customHeight="true" outlineLevel="0" collapsed="false">
      <c r="A89" s="31"/>
      <c r="B89" s="31"/>
      <c r="C89" s="26"/>
      <c r="D89" s="32"/>
      <c r="E89" s="31"/>
      <c r="F89" s="33"/>
      <c r="G89" s="31"/>
      <c r="H89" s="31"/>
      <c r="I89" s="31"/>
      <c r="J89" s="31"/>
      <c r="K89" s="34" t="str">
        <f aca="false">IF(A89="","",COUNTIF(G89:J89,"○"))</f>
        <v/>
      </c>
      <c r="L89" s="35" t="str">
        <f aca="false">IF(OR(D89="",E89=""),"",D89*IFERROR(VLOOKUP(E89,設定!$A$7:$B$11,2,FALSE()),0))</f>
        <v/>
      </c>
      <c r="M89" s="31"/>
      <c r="N89" s="36"/>
      <c r="O89" s="37" t="str">
        <f aca="false">IF(A89="","",IF(AND(N89&lt;&gt;"",N89&lt;設定!$B$3),"次アクションの期限切れ",IF(OR(M89="",N89=""),"次アクション・期限が未設定",IF(AND(F89&lt;&gt;"",F89&lt;DATE(YEAR(設定!$B$3),MONTH(設定!$B$3),1)),"受注予定月を過ぎています",IF(AND(OR(E89="S",E89="A"),K89&lt;4),"確度に対してBANTが不足","")))))</f>
        <v/>
      </c>
    </row>
    <row r="90" customFormat="false" ht="15" hidden="false" customHeight="true" outlineLevel="0" collapsed="false">
      <c r="A90" s="31"/>
      <c r="B90" s="31"/>
      <c r="C90" s="26"/>
      <c r="D90" s="32"/>
      <c r="E90" s="31"/>
      <c r="F90" s="33"/>
      <c r="G90" s="31"/>
      <c r="H90" s="31"/>
      <c r="I90" s="31"/>
      <c r="J90" s="31"/>
      <c r="K90" s="34" t="str">
        <f aca="false">IF(A90="","",COUNTIF(G90:J90,"○"))</f>
        <v/>
      </c>
      <c r="L90" s="35" t="str">
        <f aca="false">IF(OR(D90="",E90=""),"",D90*IFERROR(VLOOKUP(E90,設定!$A$7:$B$11,2,FALSE()),0))</f>
        <v/>
      </c>
      <c r="M90" s="31"/>
      <c r="N90" s="36"/>
      <c r="O90" s="37" t="str">
        <f aca="false">IF(A90="","",IF(AND(N90&lt;&gt;"",N90&lt;設定!$B$3),"次アクションの期限切れ",IF(OR(M90="",N90=""),"次アクション・期限が未設定",IF(AND(F90&lt;&gt;"",F90&lt;DATE(YEAR(設定!$B$3),MONTH(設定!$B$3),1)),"受注予定月を過ぎています",IF(AND(OR(E90="S",E90="A"),K90&lt;4),"確度に対してBANTが不足","")))))</f>
        <v/>
      </c>
    </row>
    <row r="91" customFormat="false" ht="15" hidden="false" customHeight="true" outlineLevel="0" collapsed="false">
      <c r="A91" s="31"/>
      <c r="B91" s="31"/>
      <c r="C91" s="26"/>
      <c r="D91" s="32"/>
      <c r="E91" s="31"/>
      <c r="F91" s="33"/>
      <c r="G91" s="31"/>
      <c r="H91" s="31"/>
      <c r="I91" s="31"/>
      <c r="J91" s="31"/>
      <c r="K91" s="34" t="str">
        <f aca="false">IF(A91="","",COUNTIF(G91:J91,"○"))</f>
        <v/>
      </c>
      <c r="L91" s="35" t="str">
        <f aca="false">IF(OR(D91="",E91=""),"",D91*IFERROR(VLOOKUP(E91,設定!$A$7:$B$11,2,FALSE()),0))</f>
        <v/>
      </c>
      <c r="M91" s="31"/>
      <c r="N91" s="36"/>
      <c r="O91" s="37" t="str">
        <f aca="false">IF(A91="","",IF(AND(N91&lt;&gt;"",N91&lt;設定!$B$3),"次アクションの期限切れ",IF(OR(M91="",N91=""),"次アクション・期限が未設定",IF(AND(F91&lt;&gt;"",F91&lt;DATE(YEAR(設定!$B$3),MONTH(設定!$B$3),1)),"受注予定月を過ぎています",IF(AND(OR(E91="S",E91="A"),K91&lt;4),"確度に対してBANTが不足","")))))</f>
        <v/>
      </c>
    </row>
    <row r="92" customFormat="false" ht="15" hidden="false" customHeight="true" outlineLevel="0" collapsed="false">
      <c r="A92" s="31"/>
      <c r="B92" s="31"/>
      <c r="C92" s="26"/>
      <c r="D92" s="32"/>
      <c r="E92" s="31"/>
      <c r="F92" s="33"/>
      <c r="G92" s="31"/>
      <c r="H92" s="31"/>
      <c r="I92" s="31"/>
      <c r="J92" s="31"/>
      <c r="K92" s="34" t="str">
        <f aca="false">IF(A92="","",COUNTIF(G92:J92,"○"))</f>
        <v/>
      </c>
      <c r="L92" s="35" t="str">
        <f aca="false">IF(OR(D92="",E92=""),"",D92*IFERROR(VLOOKUP(E92,設定!$A$7:$B$11,2,FALSE()),0))</f>
        <v/>
      </c>
      <c r="M92" s="31"/>
      <c r="N92" s="36"/>
      <c r="O92" s="37" t="str">
        <f aca="false">IF(A92="","",IF(AND(N92&lt;&gt;"",N92&lt;設定!$B$3),"次アクションの期限切れ",IF(OR(M92="",N92=""),"次アクション・期限が未設定",IF(AND(F92&lt;&gt;"",F92&lt;DATE(YEAR(設定!$B$3),MONTH(設定!$B$3),1)),"受注予定月を過ぎています",IF(AND(OR(E92="S",E92="A"),K92&lt;4),"確度に対してBANTが不足","")))))</f>
        <v/>
      </c>
    </row>
    <row r="93" customFormat="false" ht="15" hidden="false" customHeight="true" outlineLevel="0" collapsed="false">
      <c r="A93" s="31"/>
      <c r="B93" s="31"/>
      <c r="C93" s="26"/>
      <c r="D93" s="32"/>
      <c r="E93" s="31"/>
      <c r="F93" s="33"/>
      <c r="G93" s="31"/>
      <c r="H93" s="31"/>
      <c r="I93" s="31"/>
      <c r="J93" s="31"/>
      <c r="K93" s="34" t="str">
        <f aca="false">IF(A93="","",COUNTIF(G93:J93,"○"))</f>
        <v/>
      </c>
      <c r="L93" s="35" t="str">
        <f aca="false">IF(OR(D93="",E93=""),"",D93*IFERROR(VLOOKUP(E93,設定!$A$7:$B$11,2,FALSE()),0))</f>
        <v/>
      </c>
      <c r="M93" s="31"/>
      <c r="N93" s="36"/>
      <c r="O93" s="37" t="str">
        <f aca="false">IF(A93="","",IF(AND(N93&lt;&gt;"",N93&lt;設定!$B$3),"次アクションの期限切れ",IF(OR(M93="",N93=""),"次アクション・期限が未設定",IF(AND(F93&lt;&gt;"",F93&lt;DATE(YEAR(設定!$B$3),MONTH(設定!$B$3),1)),"受注予定月を過ぎています",IF(AND(OR(E93="S",E93="A"),K93&lt;4),"確度に対してBANTが不足","")))))</f>
        <v/>
      </c>
    </row>
    <row r="94" customFormat="false" ht="15" hidden="false" customHeight="true" outlineLevel="0" collapsed="false">
      <c r="A94" s="31"/>
      <c r="B94" s="31"/>
      <c r="C94" s="26"/>
      <c r="D94" s="32"/>
      <c r="E94" s="31"/>
      <c r="F94" s="33"/>
      <c r="G94" s="31"/>
      <c r="H94" s="31"/>
      <c r="I94" s="31"/>
      <c r="J94" s="31"/>
      <c r="K94" s="34" t="str">
        <f aca="false">IF(A94="","",COUNTIF(G94:J94,"○"))</f>
        <v/>
      </c>
      <c r="L94" s="35" t="str">
        <f aca="false">IF(OR(D94="",E94=""),"",D94*IFERROR(VLOOKUP(E94,設定!$A$7:$B$11,2,FALSE()),0))</f>
        <v/>
      </c>
      <c r="M94" s="31"/>
      <c r="N94" s="36"/>
      <c r="O94" s="37" t="str">
        <f aca="false">IF(A94="","",IF(AND(N94&lt;&gt;"",N94&lt;設定!$B$3),"次アクションの期限切れ",IF(OR(M94="",N94=""),"次アクション・期限が未設定",IF(AND(F94&lt;&gt;"",F94&lt;DATE(YEAR(設定!$B$3),MONTH(設定!$B$3),1)),"受注予定月を過ぎています",IF(AND(OR(E94="S",E94="A"),K94&lt;4),"確度に対してBANTが不足","")))))</f>
        <v/>
      </c>
    </row>
    <row r="95" customFormat="false" ht="15" hidden="false" customHeight="true" outlineLevel="0" collapsed="false">
      <c r="A95" s="31"/>
      <c r="B95" s="31"/>
      <c r="C95" s="26"/>
      <c r="D95" s="32"/>
      <c r="E95" s="31"/>
      <c r="F95" s="33"/>
      <c r="G95" s="31"/>
      <c r="H95" s="31"/>
      <c r="I95" s="31"/>
      <c r="J95" s="31"/>
      <c r="K95" s="34" t="str">
        <f aca="false">IF(A95="","",COUNTIF(G95:J95,"○"))</f>
        <v/>
      </c>
      <c r="L95" s="35" t="str">
        <f aca="false">IF(OR(D95="",E95=""),"",D95*IFERROR(VLOOKUP(E95,設定!$A$7:$B$11,2,FALSE()),0))</f>
        <v/>
      </c>
      <c r="M95" s="31"/>
      <c r="N95" s="36"/>
      <c r="O95" s="37" t="str">
        <f aca="false">IF(A95="","",IF(AND(N95&lt;&gt;"",N95&lt;設定!$B$3),"次アクションの期限切れ",IF(OR(M95="",N95=""),"次アクション・期限が未設定",IF(AND(F95&lt;&gt;"",F95&lt;DATE(YEAR(設定!$B$3),MONTH(設定!$B$3),1)),"受注予定月を過ぎています",IF(AND(OR(E95="S",E95="A"),K95&lt;4),"確度に対してBANTが不足","")))))</f>
        <v/>
      </c>
    </row>
    <row r="96" customFormat="false" ht="15" hidden="false" customHeight="true" outlineLevel="0" collapsed="false">
      <c r="A96" s="31"/>
      <c r="B96" s="31"/>
      <c r="C96" s="26"/>
      <c r="D96" s="32"/>
      <c r="E96" s="31"/>
      <c r="F96" s="33"/>
      <c r="G96" s="31"/>
      <c r="H96" s="31"/>
      <c r="I96" s="31"/>
      <c r="J96" s="31"/>
      <c r="K96" s="34" t="str">
        <f aca="false">IF(A96="","",COUNTIF(G96:J96,"○"))</f>
        <v/>
      </c>
      <c r="L96" s="35" t="str">
        <f aca="false">IF(OR(D96="",E96=""),"",D96*IFERROR(VLOOKUP(E96,設定!$A$7:$B$11,2,FALSE()),0))</f>
        <v/>
      </c>
      <c r="M96" s="31"/>
      <c r="N96" s="36"/>
      <c r="O96" s="37" t="str">
        <f aca="false">IF(A96="","",IF(AND(N96&lt;&gt;"",N96&lt;設定!$B$3),"次アクションの期限切れ",IF(OR(M96="",N96=""),"次アクション・期限が未設定",IF(AND(F96&lt;&gt;"",F96&lt;DATE(YEAR(設定!$B$3),MONTH(設定!$B$3),1)),"受注予定月を過ぎています",IF(AND(OR(E96="S",E96="A"),K96&lt;4),"確度に対してBANTが不足","")))))</f>
        <v/>
      </c>
    </row>
    <row r="97" customFormat="false" ht="15" hidden="false" customHeight="true" outlineLevel="0" collapsed="false">
      <c r="A97" s="31"/>
      <c r="B97" s="31"/>
      <c r="C97" s="26"/>
      <c r="D97" s="32"/>
      <c r="E97" s="31"/>
      <c r="F97" s="33"/>
      <c r="G97" s="31"/>
      <c r="H97" s="31"/>
      <c r="I97" s="31"/>
      <c r="J97" s="31"/>
      <c r="K97" s="34" t="str">
        <f aca="false">IF(A97="","",COUNTIF(G97:J97,"○"))</f>
        <v/>
      </c>
      <c r="L97" s="35" t="str">
        <f aca="false">IF(OR(D97="",E97=""),"",D97*IFERROR(VLOOKUP(E97,設定!$A$7:$B$11,2,FALSE()),0))</f>
        <v/>
      </c>
      <c r="M97" s="31"/>
      <c r="N97" s="36"/>
      <c r="O97" s="37" t="str">
        <f aca="false">IF(A97="","",IF(AND(N97&lt;&gt;"",N97&lt;設定!$B$3),"次アクションの期限切れ",IF(OR(M97="",N97=""),"次アクション・期限が未設定",IF(AND(F97&lt;&gt;"",F97&lt;DATE(YEAR(設定!$B$3),MONTH(設定!$B$3),1)),"受注予定月を過ぎています",IF(AND(OR(E97="S",E97="A"),K97&lt;4),"確度に対してBANTが不足","")))))</f>
        <v/>
      </c>
    </row>
    <row r="98" customFormat="false" ht="15" hidden="false" customHeight="true" outlineLevel="0" collapsed="false">
      <c r="A98" s="31"/>
      <c r="B98" s="31"/>
      <c r="C98" s="26"/>
      <c r="D98" s="32"/>
      <c r="E98" s="31"/>
      <c r="F98" s="33"/>
      <c r="G98" s="31"/>
      <c r="H98" s="31"/>
      <c r="I98" s="31"/>
      <c r="J98" s="31"/>
      <c r="K98" s="34" t="str">
        <f aca="false">IF(A98="","",COUNTIF(G98:J98,"○"))</f>
        <v/>
      </c>
      <c r="L98" s="35" t="str">
        <f aca="false">IF(OR(D98="",E98=""),"",D98*IFERROR(VLOOKUP(E98,設定!$A$7:$B$11,2,FALSE()),0))</f>
        <v/>
      </c>
      <c r="M98" s="31"/>
      <c r="N98" s="36"/>
      <c r="O98" s="37" t="str">
        <f aca="false">IF(A98="","",IF(AND(N98&lt;&gt;"",N98&lt;設定!$B$3),"次アクションの期限切れ",IF(OR(M98="",N98=""),"次アクション・期限が未設定",IF(AND(F98&lt;&gt;"",F98&lt;DATE(YEAR(設定!$B$3),MONTH(設定!$B$3),1)),"受注予定月を過ぎています",IF(AND(OR(E98="S",E98="A"),K98&lt;4),"確度に対してBANTが不足","")))))</f>
        <v/>
      </c>
    </row>
    <row r="99" customFormat="false" ht="15" hidden="false" customHeight="true" outlineLevel="0" collapsed="false">
      <c r="A99" s="31"/>
      <c r="B99" s="31"/>
      <c r="C99" s="26"/>
      <c r="D99" s="32"/>
      <c r="E99" s="31"/>
      <c r="F99" s="33"/>
      <c r="G99" s="31"/>
      <c r="H99" s="31"/>
      <c r="I99" s="31"/>
      <c r="J99" s="31"/>
      <c r="K99" s="34" t="str">
        <f aca="false">IF(A99="","",COUNTIF(G99:J99,"○"))</f>
        <v/>
      </c>
      <c r="L99" s="35" t="str">
        <f aca="false">IF(OR(D99="",E99=""),"",D99*IFERROR(VLOOKUP(E99,設定!$A$7:$B$11,2,FALSE()),0))</f>
        <v/>
      </c>
      <c r="M99" s="31"/>
      <c r="N99" s="36"/>
      <c r="O99" s="37" t="str">
        <f aca="false">IF(A99="","",IF(AND(N99&lt;&gt;"",N99&lt;設定!$B$3),"次アクションの期限切れ",IF(OR(M99="",N99=""),"次アクション・期限が未設定",IF(AND(F99&lt;&gt;"",F99&lt;DATE(YEAR(設定!$B$3),MONTH(設定!$B$3),1)),"受注予定月を過ぎています",IF(AND(OR(E99="S",E99="A"),K99&lt;4),"確度に対してBANTが不足","")))))</f>
        <v/>
      </c>
    </row>
    <row r="100" customFormat="false" ht="15" hidden="false" customHeight="true" outlineLevel="0" collapsed="false">
      <c r="A100" s="31"/>
      <c r="B100" s="31"/>
      <c r="C100" s="26"/>
      <c r="D100" s="32"/>
      <c r="E100" s="31"/>
      <c r="F100" s="33"/>
      <c r="G100" s="31"/>
      <c r="H100" s="31"/>
      <c r="I100" s="31"/>
      <c r="J100" s="31"/>
      <c r="K100" s="34" t="str">
        <f aca="false">IF(A100="","",COUNTIF(G100:J100,"○"))</f>
        <v/>
      </c>
      <c r="L100" s="35" t="str">
        <f aca="false">IF(OR(D100="",E100=""),"",D100*IFERROR(VLOOKUP(E100,設定!$A$7:$B$11,2,FALSE()),0))</f>
        <v/>
      </c>
      <c r="M100" s="31"/>
      <c r="N100" s="36"/>
      <c r="O100" s="37" t="str">
        <f aca="false">IF(A100="","",IF(AND(N100&lt;&gt;"",N100&lt;設定!$B$3),"次アクションの期限切れ",IF(OR(M100="",N100=""),"次アクション・期限が未設定",IF(AND(F100&lt;&gt;"",F100&lt;DATE(YEAR(設定!$B$3),MONTH(設定!$B$3),1)),"受注予定月を過ぎています",IF(AND(OR(E100="S",E100="A"),K100&lt;4),"確度に対してBANTが不足","")))))</f>
        <v/>
      </c>
    </row>
    <row r="101" customFormat="false" ht="15" hidden="false" customHeight="true" outlineLevel="0" collapsed="false">
      <c r="A101" s="31"/>
      <c r="B101" s="31"/>
      <c r="C101" s="26"/>
      <c r="D101" s="32"/>
      <c r="E101" s="31"/>
      <c r="F101" s="33"/>
      <c r="G101" s="31"/>
      <c r="H101" s="31"/>
      <c r="I101" s="31"/>
      <c r="J101" s="31"/>
      <c r="K101" s="34" t="str">
        <f aca="false">IF(A101="","",COUNTIF(G101:J101,"○"))</f>
        <v/>
      </c>
      <c r="L101" s="35" t="str">
        <f aca="false">IF(OR(D101="",E101=""),"",D101*IFERROR(VLOOKUP(E101,設定!$A$7:$B$11,2,FALSE()),0))</f>
        <v/>
      </c>
      <c r="M101" s="31"/>
      <c r="N101" s="36"/>
      <c r="O101" s="37" t="str">
        <f aca="false">IF(A101="","",IF(AND(N101&lt;&gt;"",N101&lt;設定!$B$3),"次アクションの期限切れ",IF(OR(M101="",N101=""),"次アクション・期限が未設定",IF(AND(F101&lt;&gt;"",F101&lt;DATE(YEAR(設定!$B$3),MONTH(設定!$B$3),1)),"受注予定月を過ぎています",IF(AND(OR(E101="S",E101="A"),K101&lt;4),"確度に対してBANTが不足","")))))</f>
        <v/>
      </c>
    </row>
    <row r="102" customFormat="false" ht="15" hidden="false" customHeight="true" outlineLevel="0" collapsed="false">
      <c r="A102" s="31"/>
      <c r="B102" s="31"/>
      <c r="C102" s="26"/>
      <c r="D102" s="32"/>
      <c r="E102" s="31"/>
      <c r="F102" s="33"/>
      <c r="G102" s="31"/>
      <c r="H102" s="31"/>
      <c r="I102" s="31"/>
      <c r="J102" s="31"/>
      <c r="K102" s="34" t="str">
        <f aca="false">IF(A102="","",COUNTIF(G102:J102,"○"))</f>
        <v/>
      </c>
      <c r="L102" s="35" t="str">
        <f aca="false">IF(OR(D102="",E102=""),"",D102*IFERROR(VLOOKUP(E102,設定!$A$7:$B$11,2,FALSE()),0))</f>
        <v/>
      </c>
      <c r="M102" s="31"/>
      <c r="N102" s="36"/>
      <c r="O102" s="37" t="str">
        <f aca="false">IF(A102="","",IF(AND(N102&lt;&gt;"",N102&lt;設定!$B$3),"次アクションの期限切れ",IF(OR(M102="",N102=""),"次アクション・期限が未設定",IF(AND(F102&lt;&gt;"",F102&lt;DATE(YEAR(設定!$B$3),MONTH(設定!$B$3),1)),"受注予定月を過ぎています",IF(AND(OR(E102="S",E102="A"),K102&lt;4),"確度に対してBANTが不足","")))))</f>
        <v/>
      </c>
    </row>
    <row r="103" customFormat="false" ht="15" hidden="false" customHeight="true" outlineLevel="0" collapsed="false">
      <c r="A103" s="31"/>
      <c r="B103" s="31"/>
      <c r="C103" s="26"/>
      <c r="D103" s="32"/>
      <c r="E103" s="31"/>
      <c r="F103" s="33"/>
      <c r="G103" s="31"/>
      <c r="H103" s="31"/>
      <c r="I103" s="31"/>
      <c r="J103" s="31"/>
      <c r="K103" s="34" t="str">
        <f aca="false">IF(A103="","",COUNTIF(G103:J103,"○"))</f>
        <v/>
      </c>
      <c r="L103" s="35" t="str">
        <f aca="false">IF(OR(D103="",E103=""),"",D103*IFERROR(VLOOKUP(E103,設定!$A$7:$B$11,2,FALSE()),0))</f>
        <v/>
      </c>
      <c r="M103" s="31"/>
      <c r="N103" s="36"/>
      <c r="O103" s="37" t="str">
        <f aca="false">IF(A103="","",IF(AND(N103&lt;&gt;"",N103&lt;設定!$B$3),"次アクションの期限切れ",IF(OR(M103="",N103=""),"次アクション・期限が未設定",IF(AND(F103&lt;&gt;"",F103&lt;DATE(YEAR(設定!$B$3),MONTH(設定!$B$3),1)),"受注予定月を過ぎています",IF(AND(OR(E103="S",E103="A"),K103&lt;4),"確度に対してBANTが不足","")))))</f>
        <v/>
      </c>
    </row>
    <row r="104" customFormat="false" ht="15" hidden="false" customHeight="true" outlineLevel="0" collapsed="false">
      <c r="A104" s="31"/>
      <c r="B104" s="31"/>
      <c r="C104" s="26"/>
      <c r="D104" s="32"/>
      <c r="E104" s="31"/>
      <c r="F104" s="33"/>
      <c r="G104" s="31"/>
      <c r="H104" s="31"/>
      <c r="I104" s="31"/>
      <c r="J104" s="31"/>
      <c r="K104" s="34" t="str">
        <f aca="false">IF(A104="","",COUNTIF(G104:J104,"○"))</f>
        <v/>
      </c>
      <c r="L104" s="35" t="str">
        <f aca="false">IF(OR(D104="",E104=""),"",D104*IFERROR(VLOOKUP(E104,設定!$A$7:$B$11,2,FALSE()),0))</f>
        <v/>
      </c>
      <c r="M104" s="31"/>
      <c r="N104" s="36"/>
      <c r="O104" s="37" t="str">
        <f aca="false">IF(A104="","",IF(AND(N104&lt;&gt;"",N104&lt;設定!$B$3),"次アクションの期限切れ",IF(OR(M104="",N104=""),"次アクション・期限が未設定",IF(AND(F104&lt;&gt;"",F104&lt;DATE(YEAR(設定!$B$3),MONTH(設定!$B$3),1)),"受注予定月を過ぎています",IF(AND(OR(E104="S",E104="A"),K104&lt;4),"確度に対してBANTが不足","")))))</f>
        <v/>
      </c>
    </row>
    <row r="105" customFormat="false" ht="15" hidden="false" customHeight="true" outlineLevel="0" collapsed="false">
      <c r="A105" s="31"/>
      <c r="B105" s="31"/>
      <c r="C105" s="26"/>
      <c r="D105" s="32"/>
      <c r="E105" s="31"/>
      <c r="F105" s="33"/>
      <c r="G105" s="31"/>
      <c r="H105" s="31"/>
      <c r="I105" s="31"/>
      <c r="J105" s="31"/>
      <c r="K105" s="34" t="str">
        <f aca="false">IF(A105="","",COUNTIF(G105:J105,"○"))</f>
        <v/>
      </c>
      <c r="L105" s="35" t="str">
        <f aca="false">IF(OR(D105="",E105=""),"",D105*IFERROR(VLOOKUP(E105,設定!$A$7:$B$11,2,FALSE()),0))</f>
        <v/>
      </c>
      <c r="M105" s="31"/>
      <c r="N105" s="36"/>
      <c r="O105" s="37" t="str">
        <f aca="false">IF(A105="","",IF(AND(N105&lt;&gt;"",N105&lt;設定!$B$3),"次アクションの期限切れ",IF(OR(M105="",N105=""),"次アクション・期限が未設定",IF(AND(F105&lt;&gt;"",F105&lt;DATE(YEAR(設定!$B$3),MONTH(設定!$B$3),1)),"受注予定月を過ぎています",IF(AND(OR(E105="S",E105="A"),K105&lt;4),"確度に対してBANTが不足","")))))</f>
        <v/>
      </c>
    </row>
    <row r="106" customFormat="false" ht="15" hidden="false" customHeight="true" outlineLevel="0" collapsed="false">
      <c r="A106" s="31"/>
      <c r="B106" s="31"/>
      <c r="C106" s="26"/>
      <c r="D106" s="32"/>
      <c r="E106" s="31"/>
      <c r="F106" s="33"/>
      <c r="G106" s="31"/>
      <c r="H106" s="31"/>
      <c r="I106" s="31"/>
      <c r="J106" s="31"/>
      <c r="K106" s="34" t="str">
        <f aca="false">IF(A106="","",COUNTIF(G106:J106,"○"))</f>
        <v/>
      </c>
      <c r="L106" s="35" t="str">
        <f aca="false">IF(OR(D106="",E106=""),"",D106*IFERROR(VLOOKUP(E106,設定!$A$7:$B$11,2,FALSE()),0))</f>
        <v/>
      </c>
      <c r="M106" s="31"/>
      <c r="N106" s="36"/>
      <c r="O106" s="37" t="str">
        <f aca="false">IF(A106="","",IF(AND(N106&lt;&gt;"",N106&lt;設定!$B$3),"次アクションの期限切れ",IF(OR(M106="",N106=""),"次アクション・期限が未設定",IF(AND(F106&lt;&gt;"",F106&lt;DATE(YEAR(設定!$B$3),MONTH(設定!$B$3),1)),"受注予定月を過ぎています",IF(AND(OR(E106="S",E106="A"),K106&lt;4),"確度に対してBANTが不足","")))))</f>
        <v/>
      </c>
    </row>
    <row r="107" customFormat="false" ht="15" hidden="false" customHeight="true" outlineLevel="0" collapsed="false">
      <c r="A107" s="31"/>
      <c r="B107" s="31"/>
      <c r="C107" s="26"/>
      <c r="D107" s="32"/>
      <c r="E107" s="31"/>
      <c r="F107" s="33"/>
      <c r="G107" s="31"/>
      <c r="H107" s="31"/>
      <c r="I107" s="31"/>
      <c r="J107" s="31"/>
      <c r="K107" s="34" t="str">
        <f aca="false">IF(A107="","",COUNTIF(G107:J107,"○"))</f>
        <v/>
      </c>
      <c r="L107" s="35" t="str">
        <f aca="false">IF(OR(D107="",E107=""),"",D107*IFERROR(VLOOKUP(E107,設定!$A$7:$B$11,2,FALSE()),0))</f>
        <v/>
      </c>
      <c r="M107" s="31"/>
      <c r="N107" s="36"/>
      <c r="O107" s="37" t="str">
        <f aca="false">IF(A107="","",IF(AND(N107&lt;&gt;"",N107&lt;設定!$B$3),"次アクションの期限切れ",IF(OR(M107="",N107=""),"次アクション・期限が未設定",IF(AND(F107&lt;&gt;"",F107&lt;DATE(YEAR(設定!$B$3),MONTH(設定!$B$3),1)),"受注予定月を過ぎています",IF(AND(OR(E107="S",E107="A"),K107&lt;4),"確度に対してBANTが不足","")))))</f>
        <v/>
      </c>
    </row>
    <row r="108" customFormat="false" ht="15" hidden="false" customHeight="true" outlineLevel="0" collapsed="false">
      <c r="A108" s="31"/>
      <c r="B108" s="31"/>
      <c r="C108" s="26"/>
      <c r="D108" s="32"/>
      <c r="E108" s="31"/>
      <c r="F108" s="33"/>
      <c r="G108" s="31"/>
      <c r="H108" s="31"/>
      <c r="I108" s="31"/>
      <c r="J108" s="31"/>
      <c r="K108" s="34" t="str">
        <f aca="false">IF(A108="","",COUNTIF(G108:J108,"○"))</f>
        <v/>
      </c>
      <c r="L108" s="35" t="str">
        <f aca="false">IF(OR(D108="",E108=""),"",D108*IFERROR(VLOOKUP(E108,設定!$A$7:$B$11,2,FALSE()),0))</f>
        <v/>
      </c>
      <c r="M108" s="31"/>
      <c r="N108" s="36"/>
      <c r="O108" s="37" t="str">
        <f aca="false">IF(A108="","",IF(AND(N108&lt;&gt;"",N108&lt;設定!$B$3),"次アクションの期限切れ",IF(OR(M108="",N108=""),"次アクション・期限が未設定",IF(AND(F108&lt;&gt;"",F108&lt;DATE(YEAR(設定!$B$3),MONTH(設定!$B$3),1)),"受注予定月を過ぎています",IF(AND(OR(E108="S",E108="A"),K108&lt;4),"確度に対してBANTが不足","")))))</f>
        <v/>
      </c>
    </row>
    <row r="109" customFormat="false" ht="15" hidden="false" customHeight="true" outlineLevel="0" collapsed="false">
      <c r="A109" s="31"/>
      <c r="B109" s="31"/>
      <c r="C109" s="26"/>
      <c r="D109" s="32"/>
      <c r="E109" s="31"/>
      <c r="F109" s="33"/>
      <c r="G109" s="31"/>
      <c r="H109" s="31"/>
      <c r="I109" s="31"/>
      <c r="J109" s="31"/>
      <c r="K109" s="34" t="str">
        <f aca="false">IF(A109="","",COUNTIF(G109:J109,"○"))</f>
        <v/>
      </c>
      <c r="L109" s="35" t="str">
        <f aca="false">IF(OR(D109="",E109=""),"",D109*IFERROR(VLOOKUP(E109,設定!$A$7:$B$11,2,FALSE()),0))</f>
        <v/>
      </c>
      <c r="M109" s="31"/>
      <c r="N109" s="36"/>
      <c r="O109" s="37" t="str">
        <f aca="false">IF(A109="","",IF(AND(N109&lt;&gt;"",N109&lt;設定!$B$3),"次アクションの期限切れ",IF(OR(M109="",N109=""),"次アクション・期限が未設定",IF(AND(F109&lt;&gt;"",F109&lt;DATE(YEAR(設定!$B$3),MONTH(設定!$B$3),1)),"受注予定月を過ぎています",IF(AND(OR(E109="S",E109="A"),K109&lt;4),"確度に対してBANTが不足","")))))</f>
        <v/>
      </c>
    </row>
    <row r="110" customFormat="false" ht="15" hidden="false" customHeight="true" outlineLevel="0" collapsed="false">
      <c r="A110" s="31"/>
      <c r="B110" s="31"/>
      <c r="C110" s="26"/>
      <c r="D110" s="32"/>
      <c r="E110" s="31"/>
      <c r="F110" s="33"/>
      <c r="G110" s="31"/>
      <c r="H110" s="31"/>
      <c r="I110" s="31"/>
      <c r="J110" s="31"/>
      <c r="K110" s="34" t="str">
        <f aca="false">IF(A110="","",COUNTIF(G110:J110,"○"))</f>
        <v/>
      </c>
      <c r="L110" s="35" t="str">
        <f aca="false">IF(OR(D110="",E110=""),"",D110*IFERROR(VLOOKUP(E110,設定!$A$7:$B$11,2,FALSE()),0))</f>
        <v/>
      </c>
      <c r="M110" s="31"/>
      <c r="N110" s="36"/>
      <c r="O110" s="37" t="str">
        <f aca="false">IF(A110="","",IF(AND(N110&lt;&gt;"",N110&lt;設定!$B$3),"次アクションの期限切れ",IF(OR(M110="",N110=""),"次アクション・期限が未設定",IF(AND(F110&lt;&gt;"",F110&lt;DATE(YEAR(設定!$B$3),MONTH(設定!$B$3),1)),"受注予定月を過ぎています",IF(AND(OR(E110="S",E110="A"),K110&lt;4),"確度に対してBANTが不足","")))))</f>
        <v/>
      </c>
    </row>
    <row r="111" customFormat="false" ht="15" hidden="false" customHeight="true" outlineLevel="0" collapsed="false">
      <c r="A111" s="31"/>
      <c r="B111" s="31"/>
      <c r="C111" s="26"/>
      <c r="D111" s="32"/>
      <c r="E111" s="31"/>
      <c r="F111" s="33"/>
      <c r="G111" s="31"/>
      <c r="H111" s="31"/>
      <c r="I111" s="31"/>
      <c r="J111" s="31"/>
      <c r="K111" s="34" t="str">
        <f aca="false">IF(A111="","",COUNTIF(G111:J111,"○"))</f>
        <v/>
      </c>
      <c r="L111" s="35" t="str">
        <f aca="false">IF(OR(D111="",E111=""),"",D111*IFERROR(VLOOKUP(E111,設定!$A$7:$B$11,2,FALSE()),0))</f>
        <v/>
      </c>
      <c r="M111" s="31"/>
      <c r="N111" s="36"/>
      <c r="O111" s="37" t="str">
        <f aca="false">IF(A111="","",IF(AND(N111&lt;&gt;"",N111&lt;設定!$B$3),"次アクションの期限切れ",IF(OR(M111="",N111=""),"次アクション・期限が未設定",IF(AND(F111&lt;&gt;"",F111&lt;DATE(YEAR(設定!$B$3),MONTH(設定!$B$3),1)),"受注予定月を過ぎています",IF(AND(OR(E111="S",E111="A"),K111&lt;4),"確度に対してBANTが不足","")))))</f>
        <v/>
      </c>
    </row>
    <row r="112" customFormat="false" ht="15" hidden="false" customHeight="true" outlineLevel="0" collapsed="false">
      <c r="A112" s="31"/>
      <c r="B112" s="31"/>
      <c r="C112" s="26"/>
      <c r="D112" s="32"/>
      <c r="E112" s="31"/>
      <c r="F112" s="33"/>
      <c r="G112" s="31"/>
      <c r="H112" s="31"/>
      <c r="I112" s="31"/>
      <c r="J112" s="31"/>
      <c r="K112" s="34" t="str">
        <f aca="false">IF(A112="","",COUNTIF(G112:J112,"○"))</f>
        <v/>
      </c>
      <c r="L112" s="35" t="str">
        <f aca="false">IF(OR(D112="",E112=""),"",D112*IFERROR(VLOOKUP(E112,設定!$A$7:$B$11,2,FALSE()),0))</f>
        <v/>
      </c>
      <c r="M112" s="31"/>
      <c r="N112" s="36"/>
      <c r="O112" s="37" t="str">
        <f aca="false">IF(A112="","",IF(AND(N112&lt;&gt;"",N112&lt;設定!$B$3),"次アクションの期限切れ",IF(OR(M112="",N112=""),"次アクション・期限が未設定",IF(AND(F112&lt;&gt;"",F112&lt;DATE(YEAR(設定!$B$3),MONTH(設定!$B$3),1)),"受注予定月を過ぎています",IF(AND(OR(E112="S",E112="A"),K112&lt;4),"確度に対してBANTが不足","")))))</f>
        <v/>
      </c>
    </row>
    <row r="113" customFormat="false" ht="15" hidden="false" customHeight="true" outlineLevel="0" collapsed="false">
      <c r="A113" s="31"/>
      <c r="B113" s="31"/>
      <c r="C113" s="26"/>
      <c r="D113" s="32"/>
      <c r="E113" s="31"/>
      <c r="F113" s="33"/>
      <c r="G113" s="31"/>
      <c r="H113" s="31"/>
      <c r="I113" s="31"/>
      <c r="J113" s="31"/>
      <c r="K113" s="34" t="str">
        <f aca="false">IF(A113="","",COUNTIF(G113:J113,"○"))</f>
        <v/>
      </c>
      <c r="L113" s="35" t="str">
        <f aca="false">IF(OR(D113="",E113=""),"",D113*IFERROR(VLOOKUP(E113,設定!$A$7:$B$11,2,FALSE()),0))</f>
        <v/>
      </c>
      <c r="M113" s="31"/>
      <c r="N113" s="36"/>
      <c r="O113" s="37" t="str">
        <f aca="false">IF(A113="","",IF(AND(N113&lt;&gt;"",N113&lt;設定!$B$3),"次アクションの期限切れ",IF(OR(M113="",N113=""),"次アクション・期限が未設定",IF(AND(F113&lt;&gt;"",F113&lt;DATE(YEAR(設定!$B$3),MONTH(設定!$B$3),1)),"受注予定月を過ぎています",IF(AND(OR(E113="S",E113="A"),K113&lt;4),"確度に対してBANTが不足","")))))</f>
        <v/>
      </c>
    </row>
    <row r="114" customFormat="false" ht="15" hidden="false" customHeight="true" outlineLevel="0" collapsed="false">
      <c r="A114" s="31"/>
      <c r="B114" s="31"/>
      <c r="C114" s="26"/>
      <c r="D114" s="32"/>
      <c r="E114" s="31"/>
      <c r="F114" s="33"/>
      <c r="G114" s="31"/>
      <c r="H114" s="31"/>
      <c r="I114" s="31"/>
      <c r="J114" s="31"/>
      <c r="K114" s="34" t="str">
        <f aca="false">IF(A114="","",COUNTIF(G114:J114,"○"))</f>
        <v/>
      </c>
      <c r="L114" s="35" t="str">
        <f aca="false">IF(OR(D114="",E114=""),"",D114*IFERROR(VLOOKUP(E114,設定!$A$7:$B$11,2,FALSE()),0))</f>
        <v/>
      </c>
      <c r="M114" s="31"/>
      <c r="N114" s="36"/>
      <c r="O114" s="37" t="str">
        <f aca="false">IF(A114="","",IF(AND(N114&lt;&gt;"",N114&lt;設定!$B$3),"次アクションの期限切れ",IF(OR(M114="",N114=""),"次アクション・期限が未設定",IF(AND(F114&lt;&gt;"",F114&lt;DATE(YEAR(設定!$B$3),MONTH(設定!$B$3),1)),"受注予定月を過ぎています",IF(AND(OR(E114="S",E114="A"),K114&lt;4),"確度に対してBANTが不足","")))))</f>
        <v/>
      </c>
    </row>
    <row r="115" customFormat="false" ht="15" hidden="false" customHeight="true" outlineLevel="0" collapsed="false">
      <c r="A115" s="31"/>
      <c r="B115" s="31"/>
      <c r="C115" s="26"/>
      <c r="D115" s="32"/>
      <c r="E115" s="31"/>
      <c r="F115" s="33"/>
      <c r="G115" s="31"/>
      <c r="H115" s="31"/>
      <c r="I115" s="31"/>
      <c r="J115" s="31"/>
      <c r="K115" s="34" t="str">
        <f aca="false">IF(A115="","",COUNTIF(G115:J115,"○"))</f>
        <v/>
      </c>
      <c r="L115" s="35" t="str">
        <f aca="false">IF(OR(D115="",E115=""),"",D115*IFERROR(VLOOKUP(E115,設定!$A$7:$B$11,2,FALSE()),0))</f>
        <v/>
      </c>
      <c r="M115" s="31"/>
      <c r="N115" s="36"/>
      <c r="O115" s="37" t="str">
        <f aca="false">IF(A115="","",IF(AND(N115&lt;&gt;"",N115&lt;設定!$B$3),"次アクションの期限切れ",IF(OR(M115="",N115=""),"次アクション・期限が未設定",IF(AND(F115&lt;&gt;"",F115&lt;DATE(YEAR(設定!$B$3),MONTH(設定!$B$3),1)),"受注予定月を過ぎています",IF(AND(OR(E115="S",E115="A"),K115&lt;4),"確度に対してBANTが不足","")))))</f>
        <v/>
      </c>
    </row>
    <row r="116" customFormat="false" ht="15" hidden="false" customHeight="true" outlineLevel="0" collapsed="false">
      <c r="A116" s="31"/>
      <c r="B116" s="31"/>
      <c r="C116" s="26"/>
      <c r="D116" s="32"/>
      <c r="E116" s="31"/>
      <c r="F116" s="33"/>
      <c r="G116" s="31"/>
      <c r="H116" s="31"/>
      <c r="I116" s="31"/>
      <c r="J116" s="31"/>
      <c r="K116" s="34" t="str">
        <f aca="false">IF(A116="","",COUNTIF(G116:J116,"○"))</f>
        <v/>
      </c>
      <c r="L116" s="35" t="str">
        <f aca="false">IF(OR(D116="",E116=""),"",D116*IFERROR(VLOOKUP(E116,設定!$A$7:$B$11,2,FALSE()),0))</f>
        <v/>
      </c>
      <c r="M116" s="31"/>
      <c r="N116" s="36"/>
      <c r="O116" s="37" t="str">
        <f aca="false">IF(A116="","",IF(AND(N116&lt;&gt;"",N116&lt;設定!$B$3),"次アクションの期限切れ",IF(OR(M116="",N116=""),"次アクション・期限が未設定",IF(AND(F116&lt;&gt;"",F116&lt;DATE(YEAR(設定!$B$3),MONTH(設定!$B$3),1)),"受注予定月を過ぎています",IF(AND(OR(E116="S",E116="A"),K116&lt;4),"確度に対してBANTが不足","")))))</f>
        <v/>
      </c>
    </row>
    <row r="117" customFormat="false" ht="15" hidden="false" customHeight="true" outlineLevel="0" collapsed="false">
      <c r="A117" s="31"/>
      <c r="B117" s="31"/>
      <c r="C117" s="26"/>
      <c r="D117" s="32"/>
      <c r="E117" s="31"/>
      <c r="F117" s="33"/>
      <c r="G117" s="31"/>
      <c r="H117" s="31"/>
      <c r="I117" s="31"/>
      <c r="J117" s="31"/>
      <c r="K117" s="34" t="str">
        <f aca="false">IF(A117="","",COUNTIF(G117:J117,"○"))</f>
        <v/>
      </c>
      <c r="L117" s="35" t="str">
        <f aca="false">IF(OR(D117="",E117=""),"",D117*IFERROR(VLOOKUP(E117,設定!$A$7:$B$11,2,FALSE()),0))</f>
        <v/>
      </c>
      <c r="M117" s="31"/>
      <c r="N117" s="36"/>
      <c r="O117" s="37" t="str">
        <f aca="false">IF(A117="","",IF(AND(N117&lt;&gt;"",N117&lt;設定!$B$3),"次アクションの期限切れ",IF(OR(M117="",N117=""),"次アクション・期限が未設定",IF(AND(F117&lt;&gt;"",F117&lt;DATE(YEAR(設定!$B$3),MONTH(設定!$B$3),1)),"受注予定月を過ぎています",IF(AND(OR(E117="S",E117="A"),K117&lt;4),"確度に対してBANTが不足","")))))</f>
        <v/>
      </c>
    </row>
    <row r="118" customFormat="false" ht="15" hidden="false" customHeight="true" outlineLevel="0" collapsed="false">
      <c r="A118" s="31"/>
      <c r="B118" s="31"/>
      <c r="C118" s="26"/>
      <c r="D118" s="32"/>
      <c r="E118" s="31"/>
      <c r="F118" s="33"/>
      <c r="G118" s="31"/>
      <c r="H118" s="31"/>
      <c r="I118" s="31"/>
      <c r="J118" s="31"/>
      <c r="K118" s="34" t="str">
        <f aca="false">IF(A118="","",COUNTIF(G118:J118,"○"))</f>
        <v/>
      </c>
      <c r="L118" s="35" t="str">
        <f aca="false">IF(OR(D118="",E118=""),"",D118*IFERROR(VLOOKUP(E118,設定!$A$7:$B$11,2,FALSE()),0))</f>
        <v/>
      </c>
      <c r="M118" s="31"/>
      <c r="N118" s="36"/>
      <c r="O118" s="37" t="str">
        <f aca="false">IF(A118="","",IF(AND(N118&lt;&gt;"",N118&lt;設定!$B$3),"次アクションの期限切れ",IF(OR(M118="",N118=""),"次アクション・期限が未設定",IF(AND(F118&lt;&gt;"",F118&lt;DATE(YEAR(設定!$B$3),MONTH(設定!$B$3),1)),"受注予定月を過ぎています",IF(AND(OR(E118="S",E118="A"),K118&lt;4),"確度に対してBANTが不足","")))))</f>
        <v/>
      </c>
    </row>
    <row r="119" customFormat="false" ht="15" hidden="false" customHeight="true" outlineLevel="0" collapsed="false">
      <c r="A119" s="31"/>
      <c r="B119" s="31"/>
      <c r="C119" s="26"/>
      <c r="D119" s="32"/>
      <c r="E119" s="31"/>
      <c r="F119" s="33"/>
      <c r="G119" s="31"/>
      <c r="H119" s="31"/>
      <c r="I119" s="31"/>
      <c r="J119" s="31"/>
      <c r="K119" s="34" t="str">
        <f aca="false">IF(A119="","",COUNTIF(G119:J119,"○"))</f>
        <v/>
      </c>
      <c r="L119" s="35" t="str">
        <f aca="false">IF(OR(D119="",E119=""),"",D119*IFERROR(VLOOKUP(E119,設定!$A$7:$B$11,2,FALSE()),0))</f>
        <v/>
      </c>
      <c r="M119" s="31"/>
      <c r="N119" s="36"/>
      <c r="O119" s="37" t="str">
        <f aca="false">IF(A119="","",IF(AND(N119&lt;&gt;"",N119&lt;設定!$B$3),"次アクションの期限切れ",IF(OR(M119="",N119=""),"次アクション・期限が未設定",IF(AND(F119&lt;&gt;"",F119&lt;DATE(YEAR(設定!$B$3),MONTH(設定!$B$3),1)),"受注予定月を過ぎています",IF(AND(OR(E119="S",E119="A"),K119&lt;4),"確度に対してBANTが不足","")))))</f>
        <v/>
      </c>
    </row>
    <row r="120" customFormat="false" ht="15" hidden="false" customHeight="true" outlineLevel="0" collapsed="false">
      <c r="A120" s="31"/>
      <c r="B120" s="31"/>
      <c r="C120" s="26"/>
      <c r="D120" s="32"/>
      <c r="E120" s="31"/>
      <c r="F120" s="33"/>
      <c r="G120" s="31"/>
      <c r="H120" s="31"/>
      <c r="I120" s="31"/>
      <c r="J120" s="31"/>
      <c r="K120" s="34" t="str">
        <f aca="false">IF(A120="","",COUNTIF(G120:J120,"○"))</f>
        <v/>
      </c>
      <c r="L120" s="35" t="str">
        <f aca="false">IF(OR(D120="",E120=""),"",D120*IFERROR(VLOOKUP(E120,設定!$A$7:$B$11,2,FALSE()),0))</f>
        <v/>
      </c>
      <c r="M120" s="31"/>
      <c r="N120" s="36"/>
      <c r="O120" s="37" t="str">
        <f aca="false">IF(A120="","",IF(AND(N120&lt;&gt;"",N120&lt;設定!$B$3),"次アクションの期限切れ",IF(OR(M120="",N120=""),"次アクション・期限が未設定",IF(AND(F120&lt;&gt;"",F120&lt;DATE(YEAR(設定!$B$3),MONTH(設定!$B$3),1)),"受注予定月を過ぎています",IF(AND(OR(E120="S",E120="A"),K120&lt;4),"確度に対してBANTが不足","")))))</f>
        <v/>
      </c>
    </row>
    <row r="121" customFormat="false" ht="15" hidden="false" customHeight="true" outlineLevel="0" collapsed="false">
      <c r="A121" s="31"/>
      <c r="B121" s="31"/>
      <c r="C121" s="26"/>
      <c r="D121" s="32"/>
      <c r="E121" s="31"/>
      <c r="F121" s="33"/>
      <c r="G121" s="31"/>
      <c r="H121" s="31"/>
      <c r="I121" s="31"/>
      <c r="J121" s="31"/>
      <c r="K121" s="34" t="str">
        <f aca="false">IF(A121="","",COUNTIF(G121:J121,"○"))</f>
        <v/>
      </c>
      <c r="L121" s="35" t="str">
        <f aca="false">IF(OR(D121="",E121=""),"",D121*IFERROR(VLOOKUP(E121,設定!$A$7:$B$11,2,FALSE()),0))</f>
        <v/>
      </c>
      <c r="M121" s="31"/>
      <c r="N121" s="36"/>
      <c r="O121" s="37" t="str">
        <f aca="false">IF(A121="","",IF(AND(N121&lt;&gt;"",N121&lt;設定!$B$3),"次アクションの期限切れ",IF(OR(M121="",N121=""),"次アクション・期限が未設定",IF(AND(F121&lt;&gt;"",F121&lt;DATE(YEAR(設定!$B$3),MONTH(設定!$B$3),1)),"受注予定月を過ぎています",IF(AND(OR(E121="S",E121="A"),K121&lt;4),"確度に対してBANTが不足","")))))</f>
        <v/>
      </c>
    </row>
    <row r="122" customFormat="false" ht="15" hidden="false" customHeight="true" outlineLevel="0" collapsed="false">
      <c r="A122" s="31"/>
      <c r="B122" s="31"/>
      <c r="C122" s="26"/>
      <c r="D122" s="32"/>
      <c r="E122" s="31"/>
      <c r="F122" s="33"/>
      <c r="G122" s="31"/>
      <c r="H122" s="31"/>
      <c r="I122" s="31"/>
      <c r="J122" s="31"/>
      <c r="K122" s="34" t="str">
        <f aca="false">IF(A122="","",COUNTIF(G122:J122,"○"))</f>
        <v/>
      </c>
      <c r="L122" s="35" t="str">
        <f aca="false">IF(OR(D122="",E122=""),"",D122*IFERROR(VLOOKUP(E122,設定!$A$7:$B$11,2,FALSE()),0))</f>
        <v/>
      </c>
      <c r="M122" s="31"/>
      <c r="N122" s="36"/>
      <c r="O122" s="37" t="str">
        <f aca="false">IF(A122="","",IF(AND(N122&lt;&gt;"",N122&lt;設定!$B$3),"次アクションの期限切れ",IF(OR(M122="",N122=""),"次アクション・期限が未設定",IF(AND(F122&lt;&gt;"",F122&lt;DATE(YEAR(設定!$B$3),MONTH(設定!$B$3),1)),"受注予定月を過ぎています",IF(AND(OR(E122="S",E122="A"),K122&lt;4),"確度に対してBANTが不足","")))))</f>
        <v/>
      </c>
    </row>
    <row r="123" customFormat="false" ht="15" hidden="false" customHeight="true" outlineLevel="0" collapsed="false">
      <c r="A123" s="31"/>
      <c r="B123" s="31"/>
      <c r="C123" s="26"/>
      <c r="D123" s="32"/>
      <c r="E123" s="31"/>
      <c r="F123" s="33"/>
      <c r="G123" s="31"/>
      <c r="H123" s="31"/>
      <c r="I123" s="31"/>
      <c r="J123" s="31"/>
      <c r="K123" s="34" t="str">
        <f aca="false">IF(A123="","",COUNTIF(G123:J123,"○"))</f>
        <v/>
      </c>
      <c r="L123" s="35" t="str">
        <f aca="false">IF(OR(D123="",E123=""),"",D123*IFERROR(VLOOKUP(E123,設定!$A$7:$B$11,2,FALSE()),0))</f>
        <v/>
      </c>
      <c r="M123" s="31"/>
      <c r="N123" s="36"/>
      <c r="O123" s="37" t="str">
        <f aca="false">IF(A123="","",IF(AND(N123&lt;&gt;"",N123&lt;設定!$B$3),"次アクションの期限切れ",IF(OR(M123="",N123=""),"次アクション・期限が未設定",IF(AND(F123&lt;&gt;"",F123&lt;DATE(YEAR(設定!$B$3),MONTH(設定!$B$3),1)),"受注予定月を過ぎています",IF(AND(OR(E123="S",E123="A"),K123&lt;4),"確度に対してBANTが不足","")))))</f>
        <v/>
      </c>
    </row>
    <row r="124" customFormat="false" ht="15" hidden="false" customHeight="true" outlineLevel="0" collapsed="false">
      <c r="A124" s="31"/>
      <c r="B124" s="31"/>
      <c r="C124" s="26"/>
      <c r="D124" s="32"/>
      <c r="E124" s="31"/>
      <c r="F124" s="33"/>
      <c r="G124" s="31"/>
      <c r="H124" s="31"/>
      <c r="I124" s="31"/>
      <c r="J124" s="31"/>
      <c r="K124" s="34" t="str">
        <f aca="false">IF(A124="","",COUNTIF(G124:J124,"○"))</f>
        <v/>
      </c>
      <c r="L124" s="35" t="str">
        <f aca="false">IF(OR(D124="",E124=""),"",D124*IFERROR(VLOOKUP(E124,設定!$A$7:$B$11,2,FALSE()),0))</f>
        <v/>
      </c>
      <c r="M124" s="31"/>
      <c r="N124" s="36"/>
      <c r="O124" s="37" t="str">
        <f aca="false">IF(A124="","",IF(AND(N124&lt;&gt;"",N124&lt;設定!$B$3),"次アクションの期限切れ",IF(OR(M124="",N124=""),"次アクション・期限が未設定",IF(AND(F124&lt;&gt;"",F124&lt;DATE(YEAR(設定!$B$3),MONTH(設定!$B$3),1)),"受注予定月を過ぎています",IF(AND(OR(E124="S",E124="A"),K124&lt;4),"確度に対してBANTが不足","")))))</f>
        <v/>
      </c>
    </row>
    <row r="125" customFormat="false" ht="15" hidden="false" customHeight="true" outlineLevel="0" collapsed="false">
      <c r="A125" s="31"/>
      <c r="B125" s="31"/>
      <c r="C125" s="26"/>
      <c r="D125" s="32"/>
      <c r="E125" s="31"/>
      <c r="F125" s="33"/>
      <c r="G125" s="31"/>
      <c r="H125" s="31"/>
      <c r="I125" s="31"/>
      <c r="J125" s="31"/>
      <c r="K125" s="34" t="str">
        <f aca="false">IF(A125="","",COUNTIF(G125:J125,"○"))</f>
        <v/>
      </c>
      <c r="L125" s="35" t="str">
        <f aca="false">IF(OR(D125="",E125=""),"",D125*IFERROR(VLOOKUP(E125,設定!$A$7:$B$11,2,FALSE()),0))</f>
        <v/>
      </c>
      <c r="M125" s="31"/>
      <c r="N125" s="36"/>
      <c r="O125" s="37" t="str">
        <f aca="false">IF(A125="","",IF(AND(N125&lt;&gt;"",N125&lt;設定!$B$3),"次アクションの期限切れ",IF(OR(M125="",N125=""),"次アクション・期限が未設定",IF(AND(F125&lt;&gt;"",F125&lt;DATE(YEAR(設定!$B$3),MONTH(設定!$B$3),1)),"受注予定月を過ぎています",IF(AND(OR(E125="S",E125="A"),K125&lt;4),"確度に対してBANTが不足","")))))</f>
        <v/>
      </c>
    </row>
    <row r="126" customFormat="false" ht="15" hidden="false" customHeight="true" outlineLevel="0" collapsed="false">
      <c r="A126" s="31"/>
      <c r="B126" s="31"/>
      <c r="C126" s="26"/>
      <c r="D126" s="32"/>
      <c r="E126" s="31"/>
      <c r="F126" s="33"/>
      <c r="G126" s="31"/>
      <c r="H126" s="31"/>
      <c r="I126" s="31"/>
      <c r="J126" s="31"/>
      <c r="K126" s="34" t="str">
        <f aca="false">IF(A126="","",COUNTIF(G126:J126,"○"))</f>
        <v/>
      </c>
      <c r="L126" s="35" t="str">
        <f aca="false">IF(OR(D126="",E126=""),"",D126*IFERROR(VLOOKUP(E126,設定!$A$7:$B$11,2,FALSE()),0))</f>
        <v/>
      </c>
      <c r="M126" s="31"/>
      <c r="N126" s="36"/>
      <c r="O126" s="37" t="str">
        <f aca="false">IF(A126="","",IF(AND(N126&lt;&gt;"",N126&lt;設定!$B$3),"次アクションの期限切れ",IF(OR(M126="",N126=""),"次アクション・期限が未設定",IF(AND(F126&lt;&gt;"",F126&lt;DATE(YEAR(設定!$B$3),MONTH(設定!$B$3),1)),"受注予定月を過ぎています",IF(AND(OR(E126="S",E126="A"),K126&lt;4),"確度に対してBANTが不足","")))))</f>
        <v/>
      </c>
    </row>
    <row r="127" customFormat="false" ht="15" hidden="false" customHeight="true" outlineLevel="0" collapsed="false">
      <c r="A127" s="31"/>
      <c r="B127" s="31"/>
      <c r="C127" s="26"/>
      <c r="D127" s="32"/>
      <c r="E127" s="31"/>
      <c r="F127" s="33"/>
      <c r="G127" s="31"/>
      <c r="H127" s="31"/>
      <c r="I127" s="31"/>
      <c r="J127" s="31"/>
      <c r="K127" s="34" t="str">
        <f aca="false">IF(A127="","",COUNTIF(G127:J127,"○"))</f>
        <v/>
      </c>
      <c r="L127" s="35" t="str">
        <f aca="false">IF(OR(D127="",E127=""),"",D127*IFERROR(VLOOKUP(E127,設定!$A$7:$B$11,2,FALSE()),0))</f>
        <v/>
      </c>
      <c r="M127" s="31"/>
      <c r="N127" s="36"/>
      <c r="O127" s="37" t="str">
        <f aca="false">IF(A127="","",IF(AND(N127&lt;&gt;"",N127&lt;設定!$B$3),"次アクションの期限切れ",IF(OR(M127="",N127=""),"次アクション・期限が未設定",IF(AND(F127&lt;&gt;"",F127&lt;DATE(YEAR(設定!$B$3),MONTH(設定!$B$3),1)),"受注予定月を過ぎています",IF(AND(OR(E127="S",E127="A"),K127&lt;4),"確度に対してBANTが不足","")))))</f>
        <v/>
      </c>
    </row>
    <row r="128" customFormat="false" ht="15" hidden="false" customHeight="true" outlineLevel="0" collapsed="false">
      <c r="A128" s="31"/>
      <c r="B128" s="31"/>
      <c r="C128" s="26"/>
      <c r="D128" s="32"/>
      <c r="E128" s="31"/>
      <c r="F128" s="33"/>
      <c r="G128" s="31"/>
      <c r="H128" s="31"/>
      <c r="I128" s="31"/>
      <c r="J128" s="31"/>
      <c r="K128" s="34" t="str">
        <f aca="false">IF(A128="","",COUNTIF(G128:J128,"○"))</f>
        <v/>
      </c>
      <c r="L128" s="35" t="str">
        <f aca="false">IF(OR(D128="",E128=""),"",D128*IFERROR(VLOOKUP(E128,設定!$A$7:$B$11,2,FALSE()),0))</f>
        <v/>
      </c>
      <c r="M128" s="31"/>
      <c r="N128" s="36"/>
      <c r="O128" s="37" t="str">
        <f aca="false">IF(A128="","",IF(AND(N128&lt;&gt;"",N128&lt;設定!$B$3),"次アクションの期限切れ",IF(OR(M128="",N128=""),"次アクション・期限が未設定",IF(AND(F128&lt;&gt;"",F128&lt;DATE(YEAR(設定!$B$3),MONTH(設定!$B$3),1)),"受注予定月を過ぎています",IF(AND(OR(E128="S",E128="A"),K128&lt;4),"確度に対してBANTが不足","")))))</f>
        <v/>
      </c>
    </row>
    <row r="129" customFormat="false" ht="15" hidden="false" customHeight="true" outlineLevel="0" collapsed="false">
      <c r="A129" s="31"/>
      <c r="B129" s="31"/>
      <c r="C129" s="26"/>
      <c r="D129" s="32"/>
      <c r="E129" s="31"/>
      <c r="F129" s="33"/>
      <c r="G129" s="31"/>
      <c r="H129" s="31"/>
      <c r="I129" s="31"/>
      <c r="J129" s="31"/>
      <c r="K129" s="34" t="str">
        <f aca="false">IF(A129="","",COUNTIF(G129:J129,"○"))</f>
        <v/>
      </c>
      <c r="L129" s="35" t="str">
        <f aca="false">IF(OR(D129="",E129=""),"",D129*IFERROR(VLOOKUP(E129,設定!$A$7:$B$11,2,FALSE()),0))</f>
        <v/>
      </c>
      <c r="M129" s="31"/>
      <c r="N129" s="36"/>
      <c r="O129" s="37" t="str">
        <f aca="false">IF(A129="","",IF(AND(N129&lt;&gt;"",N129&lt;設定!$B$3),"次アクションの期限切れ",IF(OR(M129="",N129=""),"次アクション・期限が未設定",IF(AND(F129&lt;&gt;"",F129&lt;DATE(YEAR(設定!$B$3),MONTH(設定!$B$3),1)),"受注予定月を過ぎています",IF(AND(OR(E129="S",E129="A"),K129&lt;4),"確度に対してBANTが不足","")))))</f>
        <v/>
      </c>
    </row>
    <row r="130" customFormat="false" ht="15" hidden="false" customHeight="true" outlineLevel="0" collapsed="false">
      <c r="A130" s="31"/>
      <c r="B130" s="31"/>
      <c r="C130" s="26"/>
      <c r="D130" s="32"/>
      <c r="E130" s="31"/>
      <c r="F130" s="33"/>
      <c r="G130" s="31"/>
      <c r="H130" s="31"/>
      <c r="I130" s="31"/>
      <c r="J130" s="31"/>
      <c r="K130" s="34" t="str">
        <f aca="false">IF(A130="","",COUNTIF(G130:J130,"○"))</f>
        <v/>
      </c>
      <c r="L130" s="35" t="str">
        <f aca="false">IF(OR(D130="",E130=""),"",D130*IFERROR(VLOOKUP(E130,設定!$A$7:$B$11,2,FALSE()),0))</f>
        <v/>
      </c>
      <c r="M130" s="31"/>
      <c r="N130" s="36"/>
      <c r="O130" s="37" t="str">
        <f aca="false">IF(A130="","",IF(AND(N130&lt;&gt;"",N130&lt;設定!$B$3),"次アクションの期限切れ",IF(OR(M130="",N130=""),"次アクション・期限が未設定",IF(AND(F130&lt;&gt;"",F130&lt;DATE(YEAR(設定!$B$3),MONTH(設定!$B$3),1)),"受注予定月を過ぎています",IF(AND(OR(E130="S",E130="A"),K130&lt;4),"確度に対してBANTが不足","")))))</f>
        <v/>
      </c>
    </row>
    <row r="131" customFormat="false" ht="15" hidden="false" customHeight="true" outlineLevel="0" collapsed="false">
      <c r="A131" s="31"/>
      <c r="B131" s="31"/>
      <c r="C131" s="26"/>
      <c r="D131" s="32"/>
      <c r="E131" s="31"/>
      <c r="F131" s="33"/>
      <c r="G131" s="31"/>
      <c r="H131" s="31"/>
      <c r="I131" s="31"/>
      <c r="J131" s="31"/>
      <c r="K131" s="34" t="str">
        <f aca="false">IF(A131="","",COUNTIF(G131:J131,"○"))</f>
        <v/>
      </c>
      <c r="L131" s="35" t="str">
        <f aca="false">IF(OR(D131="",E131=""),"",D131*IFERROR(VLOOKUP(E131,設定!$A$7:$B$11,2,FALSE()),0))</f>
        <v/>
      </c>
      <c r="M131" s="31"/>
      <c r="N131" s="36"/>
      <c r="O131" s="37" t="str">
        <f aca="false">IF(A131="","",IF(AND(N131&lt;&gt;"",N131&lt;設定!$B$3),"次アクションの期限切れ",IF(OR(M131="",N131=""),"次アクション・期限が未設定",IF(AND(F131&lt;&gt;"",F131&lt;DATE(YEAR(設定!$B$3),MONTH(設定!$B$3),1)),"受注予定月を過ぎています",IF(AND(OR(E131="S",E131="A"),K131&lt;4),"確度に対してBANTが不足","")))))</f>
        <v/>
      </c>
    </row>
    <row r="132" customFormat="false" ht="15" hidden="false" customHeight="true" outlineLevel="0" collapsed="false">
      <c r="A132" s="31"/>
      <c r="B132" s="31"/>
      <c r="C132" s="26"/>
      <c r="D132" s="32"/>
      <c r="E132" s="31"/>
      <c r="F132" s="33"/>
      <c r="G132" s="31"/>
      <c r="H132" s="31"/>
      <c r="I132" s="31"/>
      <c r="J132" s="31"/>
      <c r="K132" s="34" t="str">
        <f aca="false">IF(A132="","",COUNTIF(G132:J132,"○"))</f>
        <v/>
      </c>
      <c r="L132" s="35" t="str">
        <f aca="false">IF(OR(D132="",E132=""),"",D132*IFERROR(VLOOKUP(E132,設定!$A$7:$B$11,2,FALSE()),0))</f>
        <v/>
      </c>
      <c r="M132" s="31"/>
      <c r="N132" s="36"/>
      <c r="O132" s="37" t="str">
        <f aca="false">IF(A132="","",IF(AND(N132&lt;&gt;"",N132&lt;設定!$B$3),"次アクションの期限切れ",IF(OR(M132="",N132=""),"次アクション・期限が未設定",IF(AND(F132&lt;&gt;"",F132&lt;DATE(YEAR(設定!$B$3),MONTH(設定!$B$3),1)),"受注予定月を過ぎています",IF(AND(OR(E132="S",E132="A"),K132&lt;4),"確度に対してBANTが不足","")))))</f>
        <v/>
      </c>
    </row>
    <row r="133" customFormat="false" ht="15" hidden="false" customHeight="true" outlineLevel="0" collapsed="false">
      <c r="A133" s="31"/>
      <c r="B133" s="31"/>
      <c r="C133" s="26"/>
      <c r="D133" s="32"/>
      <c r="E133" s="31"/>
      <c r="F133" s="33"/>
      <c r="G133" s="31"/>
      <c r="H133" s="31"/>
      <c r="I133" s="31"/>
      <c r="J133" s="31"/>
      <c r="K133" s="34" t="str">
        <f aca="false">IF(A133="","",COUNTIF(G133:J133,"○"))</f>
        <v/>
      </c>
      <c r="L133" s="35" t="str">
        <f aca="false">IF(OR(D133="",E133=""),"",D133*IFERROR(VLOOKUP(E133,設定!$A$7:$B$11,2,FALSE()),0))</f>
        <v/>
      </c>
      <c r="M133" s="31"/>
      <c r="N133" s="36"/>
      <c r="O133" s="37" t="str">
        <f aca="false">IF(A133="","",IF(AND(N133&lt;&gt;"",N133&lt;設定!$B$3),"次アクションの期限切れ",IF(OR(M133="",N133=""),"次アクション・期限が未設定",IF(AND(F133&lt;&gt;"",F133&lt;DATE(YEAR(設定!$B$3),MONTH(設定!$B$3),1)),"受注予定月を過ぎています",IF(AND(OR(E133="S",E133="A"),K133&lt;4),"確度に対してBANTが不足","")))))</f>
        <v/>
      </c>
    </row>
    <row r="134" customFormat="false" ht="15" hidden="false" customHeight="true" outlineLevel="0" collapsed="false">
      <c r="A134" s="31"/>
      <c r="B134" s="31"/>
      <c r="C134" s="26"/>
      <c r="D134" s="32"/>
      <c r="E134" s="31"/>
      <c r="F134" s="33"/>
      <c r="G134" s="31"/>
      <c r="H134" s="31"/>
      <c r="I134" s="31"/>
      <c r="J134" s="31"/>
      <c r="K134" s="34" t="str">
        <f aca="false">IF(A134="","",COUNTIF(G134:J134,"○"))</f>
        <v/>
      </c>
      <c r="L134" s="35" t="str">
        <f aca="false">IF(OR(D134="",E134=""),"",D134*IFERROR(VLOOKUP(E134,設定!$A$7:$B$11,2,FALSE()),0))</f>
        <v/>
      </c>
      <c r="M134" s="31"/>
      <c r="N134" s="36"/>
      <c r="O134" s="37" t="str">
        <f aca="false">IF(A134="","",IF(AND(N134&lt;&gt;"",N134&lt;設定!$B$3),"次アクションの期限切れ",IF(OR(M134="",N134=""),"次アクション・期限が未設定",IF(AND(F134&lt;&gt;"",F134&lt;DATE(YEAR(設定!$B$3),MONTH(設定!$B$3),1)),"受注予定月を過ぎています",IF(AND(OR(E134="S",E134="A"),K134&lt;4),"確度に対してBANTが不足","")))))</f>
        <v/>
      </c>
    </row>
    <row r="135" customFormat="false" ht="15" hidden="false" customHeight="true" outlineLevel="0" collapsed="false">
      <c r="A135" s="31"/>
      <c r="B135" s="31"/>
      <c r="C135" s="26"/>
      <c r="D135" s="32"/>
      <c r="E135" s="31"/>
      <c r="F135" s="33"/>
      <c r="G135" s="31"/>
      <c r="H135" s="31"/>
      <c r="I135" s="31"/>
      <c r="J135" s="31"/>
      <c r="K135" s="34" t="str">
        <f aca="false">IF(A135="","",COUNTIF(G135:J135,"○"))</f>
        <v/>
      </c>
      <c r="L135" s="35" t="str">
        <f aca="false">IF(OR(D135="",E135=""),"",D135*IFERROR(VLOOKUP(E135,設定!$A$7:$B$11,2,FALSE()),0))</f>
        <v/>
      </c>
      <c r="M135" s="31"/>
      <c r="N135" s="36"/>
      <c r="O135" s="37" t="str">
        <f aca="false">IF(A135="","",IF(AND(N135&lt;&gt;"",N135&lt;設定!$B$3),"次アクションの期限切れ",IF(OR(M135="",N135=""),"次アクション・期限が未設定",IF(AND(F135&lt;&gt;"",F135&lt;DATE(YEAR(設定!$B$3),MONTH(設定!$B$3),1)),"受注予定月を過ぎています",IF(AND(OR(E135="S",E135="A"),K135&lt;4),"確度に対してBANTが不足","")))))</f>
        <v/>
      </c>
    </row>
    <row r="136" customFormat="false" ht="15" hidden="false" customHeight="true" outlineLevel="0" collapsed="false">
      <c r="A136" s="31"/>
      <c r="B136" s="31"/>
      <c r="C136" s="26"/>
      <c r="D136" s="32"/>
      <c r="E136" s="31"/>
      <c r="F136" s="33"/>
      <c r="G136" s="31"/>
      <c r="H136" s="31"/>
      <c r="I136" s="31"/>
      <c r="J136" s="31"/>
      <c r="K136" s="34" t="str">
        <f aca="false">IF(A136="","",COUNTIF(G136:J136,"○"))</f>
        <v/>
      </c>
      <c r="L136" s="35" t="str">
        <f aca="false">IF(OR(D136="",E136=""),"",D136*IFERROR(VLOOKUP(E136,設定!$A$7:$B$11,2,FALSE()),0))</f>
        <v/>
      </c>
      <c r="M136" s="31"/>
      <c r="N136" s="36"/>
      <c r="O136" s="37" t="str">
        <f aca="false">IF(A136="","",IF(AND(N136&lt;&gt;"",N136&lt;設定!$B$3),"次アクションの期限切れ",IF(OR(M136="",N136=""),"次アクション・期限が未設定",IF(AND(F136&lt;&gt;"",F136&lt;DATE(YEAR(設定!$B$3),MONTH(設定!$B$3),1)),"受注予定月を過ぎています",IF(AND(OR(E136="S",E136="A"),K136&lt;4),"確度に対してBANTが不足","")))))</f>
        <v/>
      </c>
    </row>
    <row r="137" customFormat="false" ht="15" hidden="false" customHeight="true" outlineLevel="0" collapsed="false">
      <c r="A137" s="31"/>
      <c r="B137" s="31"/>
      <c r="C137" s="26"/>
      <c r="D137" s="32"/>
      <c r="E137" s="31"/>
      <c r="F137" s="33"/>
      <c r="G137" s="31"/>
      <c r="H137" s="31"/>
      <c r="I137" s="31"/>
      <c r="J137" s="31"/>
      <c r="K137" s="34" t="str">
        <f aca="false">IF(A137="","",COUNTIF(G137:J137,"○"))</f>
        <v/>
      </c>
      <c r="L137" s="35" t="str">
        <f aca="false">IF(OR(D137="",E137=""),"",D137*IFERROR(VLOOKUP(E137,設定!$A$7:$B$11,2,FALSE()),0))</f>
        <v/>
      </c>
      <c r="M137" s="31"/>
      <c r="N137" s="36"/>
      <c r="O137" s="37" t="str">
        <f aca="false">IF(A137="","",IF(AND(N137&lt;&gt;"",N137&lt;設定!$B$3),"次アクションの期限切れ",IF(OR(M137="",N137=""),"次アクション・期限が未設定",IF(AND(F137&lt;&gt;"",F137&lt;DATE(YEAR(設定!$B$3),MONTH(設定!$B$3),1)),"受注予定月を過ぎています",IF(AND(OR(E137="S",E137="A"),K137&lt;4),"確度に対してBANTが不足","")))))</f>
        <v/>
      </c>
    </row>
    <row r="138" customFormat="false" ht="15" hidden="false" customHeight="true" outlineLevel="0" collapsed="false">
      <c r="A138" s="31"/>
      <c r="B138" s="31"/>
      <c r="C138" s="26"/>
      <c r="D138" s="32"/>
      <c r="E138" s="31"/>
      <c r="F138" s="33"/>
      <c r="G138" s="31"/>
      <c r="H138" s="31"/>
      <c r="I138" s="31"/>
      <c r="J138" s="31"/>
      <c r="K138" s="34" t="str">
        <f aca="false">IF(A138="","",COUNTIF(G138:J138,"○"))</f>
        <v/>
      </c>
      <c r="L138" s="35" t="str">
        <f aca="false">IF(OR(D138="",E138=""),"",D138*IFERROR(VLOOKUP(E138,設定!$A$7:$B$11,2,FALSE()),0))</f>
        <v/>
      </c>
      <c r="M138" s="31"/>
      <c r="N138" s="36"/>
      <c r="O138" s="37" t="str">
        <f aca="false">IF(A138="","",IF(AND(N138&lt;&gt;"",N138&lt;設定!$B$3),"次アクションの期限切れ",IF(OR(M138="",N138=""),"次アクション・期限が未設定",IF(AND(F138&lt;&gt;"",F138&lt;DATE(YEAR(設定!$B$3),MONTH(設定!$B$3),1)),"受注予定月を過ぎています",IF(AND(OR(E138="S",E138="A"),K138&lt;4),"確度に対してBANTが不足","")))))</f>
        <v/>
      </c>
    </row>
    <row r="139" customFormat="false" ht="15" hidden="false" customHeight="true" outlineLevel="0" collapsed="false">
      <c r="A139" s="31"/>
      <c r="B139" s="31"/>
      <c r="C139" s="26"/>
      <c r="D139" s="32"/>
      <c r="E139" s="31"/>
      <c r="F139" s="33"/>
      <c r="G139" s="31"/>
      <c r="H139" s="31"/>
      <c r="I139" s="31"/>
      <c r="J139" s="31"/>
      <c r="K139" s="34" t="str">
        <f aca="false">IF(A139="","",COUNTIF(G139:J139,"○"))</f>
        <v/>
      </c>
      <c r="L139" s="35" t="str">
        <f aca="false">IF(OR(D139="",E139=""),"",D139*IFERROR(VLOOKUP(E139,設定!$A$7:$B$11,2,FALSE()),0))</f>
        <v/>
      </c>
      <c r="M139" s="31"/>
      <c r="N139" s="36"/>
      <c r="O139" s="37" t="str">
        <f aca="false">IF(A139="","",IF(AND(N139&lt;&gt;"",N139&lt;設定!$B$3),"次アクションの期限切れ",IF(OR(M139="",N139=""),"次アクション・期限が未設定",IF(AND(F139&lt;&gt;"",F139&lt;DATE(YEAR(設定!$B$3),MONTH(設定!$B$3),1)),"受注予定月を過ぎています",IF(AND(OR(E139="S",E139="A"),K139&lt;4),"確度に対してBANTが不足","")))))</f>
        <v/>
      </c>
    </row>
    <row r="140" customFormat="false" ht="15" hidden="false" customHeight="true" outlineLevel="0" collapsed="false">
      <c r="A140" s="31"/>
      <c r="B140" s="31"/>
      <c r="C140" s="26"/>
      <c r="D140" s="32"/>
      <c r="E140" s="31"/>
      <c r="F140" s="33"/>
      <c r="G140" s="31"/>
      <c r="H140" s="31"/>
      <c r="I140" s="31"/>
      <c r="J140" s="31"/>
      <c r="K140" s="34" t="str">
        <f aca="false">IF(A140="","",COUNTIF(G140:J140,"○"))</f>
        <v/>
      </c>
      <c r="L140" s="35" t="str">
        <f aca="false">IF(OR(D140="",E140=""),"",D140*IFERROR(VLOOKUP(E140,設定!$A$7:$B$11,2,FALSE()),0))</f>
        <v/>
      </c>
      <c r="M140" s="31"/>
      <c r="N140" s="36"/>
      <c r="O140" s="37" t="str">
        <f aca="false">IF(A140="","",IF(AND(N140&lt;&gt;"",N140&lt;設定!$B$3),"次アクションの期限切れ",IF(OR(M140="",N140=""),"次アクション・期限が未設定",IF(AND(F140&lt;&gt;"",F140&lt;DATE(YEAR(設定!$B$3),MONTH(設定!$B$3),1)),"受注予定月を過ぎています",IF(AND(OR(E140="S",E140="A"),K140&lt;4),"確度に対してBANTが不足","")))))</f>
        <v/>
      </c>
    </row>
    <row r="141" customFormat="false" ht="15" hidden="false" customHeight="true" outlineLevel="0" collapsed="false">
      <c r="A141" s="31"/>
      <c r="B141" s="31"/>
      <c r="C141" s="26"/>
      <c r="D141" s="32"/>
      <c r="E141" s="31"/>
      <c r="F141" s="33"/>
      <c r="G141" s="31"/>
      <c r="H141" s="31"/>
      <c r="I141" s="31"/>
      <c r="J141" s="31"/>
      <c r="K141" s="34" t="str">
        <f aca="false">IF(A141="","",COUNTIF(G141:J141,"○"))</f>
        <v/>
      </c>
      <c r="L141" s="35" t="str">
        <f aca="false">IF(OR(D141="",E141=""),"",D141*IFERROR(VLOOKUP(E141,設定!$A$7:$B$11,2,FALSE()),0))</f>
        <v/>
      </c>
      <c r="M141" s="31"/>
      <c r="N141" s="36"/>
      <c r="O141" s="37" t="str">
        <f aca="false">IF(A141="","",IF(AND(N141&lt;&gt;"",N141&lt;設定!$B$3),"次アクションの期限切れ",IF(OR(M141="",N141=""),"次アクション・期限が未設定",IF(AND(F141&lt;&gt;"",F141&lt;DATE(YEAR(設定!$B$3),MONTH(設定!$B$3),1)),"受注予定月を過ぎています",IF(AND(OR(E141="S",E141="A"),K141&lt;4),"確度に対してBANTが不足","")))))</f>
        <v/>
      </c>
    </row>
    <row r="142" customFormat="false" ht="15" hidden="false" customHeight="true" outlineLevel="0" collapsed="false">
      <c r="A142" s="31"/>
      <c r="B142" s="31"/>
      <c r="C142" s="26"/>
      <c r="D142" s="32"/>
      <c r="E142" s="31"/>
      <c r="F142" s="33"/>
      <c r="G142" s="31"/>
      <c r="H142" s="31"/>
      <c r="I142" s="31"/>
      <c r="J142" s="31"/>
      <c r="K142" s="34" t="str">
        <f aca="false">IF(A142="","",COUNTIF(G142:J142,"○"))</f>
        <v/>
      </c>
      <c r="L142" s="35" t="str">
        <f aca="false">IF(OR(D142="",E142=""),"",D142*IFERROR(VLOOKUP(E142,設定!$A$7:$B$11,2,FALSE()),0))</f>
        <v/>
      </c>
      <c r="M142" s="31"/>
      <c r="N142" s="36"/>
      <c r="O142" s="37" t="str">
        <f aca="false">IF(A142="","",IF(AND(N142&lt;&gt;"",N142&lt;設定!$B$3),"次アクションの期限切れ",IF(OR(M142="",N142=""),"次アクション・期限が未設定",IF(AND(F142&lt;&gt;"",F142&lt;DATE(YEAR(設定!$B$3),MONTH(設定!$B$3),1)),"受注予定月を過ぎています",IF(AND(OR(E142="S",E142="A"),K142&lt;4),"確度に対してBANTが不足","")))))</f>
        <v/>
      </c>
    </row>
    <row r="143" customFormat="false" ht="15" hidden="false" customHeight="true" outlineLevel="0" collapsed="false">
      <c r="A143" s="31"/>
      <c r="B143" s="31"/>
      <c r="C143" s="26"/>
      <c r="D143" s="32"/>
      <c r="E143" s="31"/>
      <c r="F143" s="33"/>
      <c r="G143" s="31"/>
      <c r="H143" s="31"/>
      <c r="I143" s="31"/>
      <c r="J143" s="31"/>
      <c r="K143" s="34" t="str">
        <f aca="false">IF(A143="","",COUNTIF(G143:J143,"○"))</f>
        <v/>
      </c>
      <c r="L143" s="35" t="str">
        <f aca="false">IF(OR(D143="",E143=""),"",D143*IFERROR(VLOOKUP(E143,設定!$A$7:$B$11,2,FALSE()),0))</f>
        <v/>
      </c>
      <c r="M143" s="31"/>
      <c r="N143" s="36"/>
      <c r="O143" s="37" t="str">
        <f aca="false">IF(A143="","",IF(AND(N143&lt;&gt;"",N143&lt;設定!$B$3),"次アクションの期限切れ",IF(OR(M143="",N143=""),"次アクション・期限が未設定",IF(AND(F143&lt;&gt;"",F143&lt;DATE(YEAR(設定!$B$3),MONTH(設定!$B$3),1)),"受注予定月を過ぎています",IF(AND(OR(E143="S",E143="A"),K143&lt;4),"確度に対してBANTが不足","")))))</f>
        <v/>
      </c>
    </row>
    <row r="144" customFormat="false" ht="15" hidden="false" customHeight="true" outlineLevel="0" collapsed="false">
      <c r="A144" s="31"/>
      <c r="B144" s="31"/>
      <c r="C144" s="26"/>
      <c r="D144" s="32"/>
      <c r="E144" s="31"/>
      <c r="F144" s="33"/>
      <c r="G144" s="31"/>
      <c r="H144" s="31"/>
      <c r="I144" s="31"/>
      <c r="J144" s="31"/>
      <c r="K144" s="34" t="str">
        <f aca="false">IF(A144="","",COUNTIF(G144:J144,"○"))</f>
        <v/>
      </c>
      <c r="L144" s="35" t="str">
        <f aca="false">IF(OR(D144="",E144=""),"",D144*IFERROR(VLOOKUP(E144,設定!$A$7:$B$11,2,FALSE()),0))</f>
        <v/>
      </c>
      <c r="M144" s="31"/>
      <c r="N144" s="36"/>
      <c r="O144" s="37" t="str">
        <f aca="false">IF(A144="","",IF(AND(N144&lt;&gt;"",N144&lt;設定!$B$3),"次アクションの期限切れ",IF(OR(M144="",N144=""),"次アクション・期限が未設定",IF(AND(F144&lt;&gt;"",F144&lt;DATE(YEAR(設定!$B$3),MONTH(設定!$B$3),1)),"受注予定月を過ぎています",IF(AND(OR(E144="S",E144="A"),K144&lt;4),"確度に対してBANTが不足","")))))</f>
        <v/>
      </c>
    </row>
    <row r="145" customFormat="false" ht="15" hidden="false" customHeight="true" outlineLevel="0" collapsed="false">
      <c r="A145" s="31"/>
      <c r="B145" s="31"/>
      <c r="C145" s="26"/>
      <c r="D145" s="32"/>
      <c r="E145" s="31"/>
      <c r="F145" s="33"/>
      <c r="G145" s="31"/>
      <c r="H145" s="31"/>
      <c r="I145" s="31"/>
      <c r="J145" s="31"/>
      <c r="K145" s="34" t="str">
        <f aca="false">IF(A145="","",COUNTIF(G145:J145,"○"))</f>
        <v/>
      </c>
      <c r="L145" s="35" t="str">
        <f aca="false">IF(OR(D145="",E145=""),"",D145*IFERROR(VLOOKUP(E145,設定!$A$7:$B$11,2,FALSE()),0))</f>
        <v/>
      </c>
      <c r="M145" s="31"/>
      <c r="N145" s="36"/>
      <c r="O145" s="37" t="str">
        <f aca="false">IF(A145="","",IF(AND(N145&lt;&gt;"",N145&lt;設定!$B$3),"次アクションの期限切れ",IF(OR(M145="",N145=""),"次アクション・期限が未設定",IF(AND(F145&lt;&gt;"",F145&lt;DATE(YEAR(設定!$B$3),MONTH(設定!$B$3),1)),"受注予定月を過ぎています",IF(AND(OR(E145="S",E145="A"),K145&lt;4),"確度に対してBANTが不足","")))))</f>
        <v/>
      </c>
    </row>
    <row r="146" customFormat="false" ht="15" hidden="false" customHeight="true" outlineLevel="0" collapsed="false">
      <c r="A146" s="31"/>
      <c r="B146" s="31"/>
      <c r="C146" s="26"/>
      <c r="D146" s="32"/>
      <c r="E146" s="31"/>
      <c r="F146" s="33"/>
      <c r="G146" s="31"/>
      <c r="H146" s="31"/>
      <c r="I146" s="31"/>
      <c r="J146" s="31"/>
      <c r="K146" s="34" t="str">
        <f aca="false">IF(A146="","",COUNTIF(G146:J146,"○"))</f>
        <v/>
      </c>
      <c r="L146" s="35" t="str">
        <f aca="false">IF(OR(D146="",E146=""),"",D146*IFERROR(VLOOKUP(E146,設定!$A$7:$B$11,2,FALSE()),0))</f>
        <v/>
      </c>
      <c r="M146" s="31"/>
      <c r="N146" s="36"/>
      <c r="O146" s="37" t="str">
        <f aca="false">IF(A146="","",IF(AND(N146&lt;&gt;"",N146&lt;設定!$B$3),"次アクションの期限切れ",IF(OR(M146="",N146=""),"次アクション・期限が未設定",IF(AND(F146&lt;&gt;"",F146&lt;DATE(YEAR(設定!$B$3),MONTH(設定!$B$3),1)),"受注予定月を過ぎています",IF(AND(OR(E146="S",E146="A"),K146&lt;4),"確度に対してBANTが不足","")))))</f>
        <v/>
      </c>
    </row>
    <row r="147" customFormat="false" ht="15" hidden="false" customHeight="true" outlineLevel="0" collapsed="false">
      <c r="A147" s="31"/>
      <c r="B147" s="31"/>
      <c r="C147" s="26"/>
      <c r="D147" s="32"/>
      <c r="E147" s="31"/>
      <c r="F147" s="33"/>
      <c r="G147" s="31"/>
      <c r="H147" s="31"/>
      <c r="I147" s="31"/>
      <c r="J147" s="31"/>
      <c r="K147" s="34" t="str">
        <f aca="false">IF(A147="","",COUNTIF(G147:J147,"○"))</f>
        <v/>
      </c>
      <c r="L147" s="35" t="str">
        <f aca="false">IF(OR(D147="",E147=""),"",D147*IFERROR(VLOOKUP(E147,設定!$A$7:$B$11,2,FALSE()),0))</f>
        <v/>
      </c>
      <c r="M147" s="31"/>
      <c r="N147" s="36"/>
      <c r="O147" s="37" t="str">
        <f aca="false">IF(A147="","",IF(AND(N147&lt;&gt;"",N147&lt;設定!$B$3),"次アクションの期限切れ",IF(OR(M147="",N147=""),"次アクション・期限が未設定",IF(AND(F147&lt;&gt;"",F147&lt;DATE(YEAR(設定!$B$3),MONTH(設定!$B$3),1)),"受注予定月を過ぎています",IF(AND(OR(E147="S",E147="A"),K147&lt;4),"確度に対してBANTが不足","")))))</f>
        <v/>
      </c>
    </row>
    <row r="148" customFormat="false" ht="15" hidden="false" customHeight="true" outlineLevel="0" collapsed="false">
      <c r="A148" s="31"/>
      <c r="B148" s="31"/>
      <c r="C148" s="26"/>
      <c r="D148" s="32"/>
      <c r="E148" s="31"/>
      <c r="F148" s="33"/>
      <c r="G148" s="31"/>
      <c r="H148" s="31"/>
      <c r="I148" s="31"/>
      <c r="J148" s="31"/>
      <c r="K148" s="34" t="str">
        <f aca="false">IF(A148="","",COUNTIF(G148:J148,"○"))</f>
        <v/>
      </c>
      <c r="L148" s="35" t="str">
        <f aca="false">IF(OR(D148="",E148=""),"",D148*IFERROR(VLOOKUP(E148,設定!$A$7:$B$11,2,FALSE()),0))</f>
        <v/>
      </c>
      <c r="M148" s="31"/>
      <c r="N148" s="36"/>
      <c r="O148" s="37" t="str">
        <f aca="false">IF(A148="","",IF(AND(N148&lt;&gt;"",N148&lt;設定!$B$3),"次アクションの期限切れ",IF(OR(M148="",N148=""),"次アクション・期限が未設定",IF(AND(F148&lt;&gt;"",F148&lt;DATE(YEAR(設定!$B$3),MONTH(設定!$B$3),1)),"受注予定月を過ぎています",IF(AND(OR(E148="S",E148="A"),K148&lt;4),"確度に対してBANTが不足","")))))</f>
        <v/>
      </c>
    </row>
    <row r="149" customFormat="false" ht="15" hidden="false" customHeight="true" outlineLevel="0" collapsed="false">
      <c r="A149" s="31"/>
      <c r="B149" s="31"/>
      <c r="C149" s="26"/>
      <c r="D149" s="32"/>
      <c r="E149" s="31"/>
      <c r="F149" s="33"/>
      <c r="G149" s="31"/>
      <c r="H149" s="31"/>
      <c r="I149" s="31"/>
      <c r="J149" s="31"/>
      <c r="K149" s="34" t="str">
        <f aca="false">IF(A149="","",COUNTIF(G149:J149,"○"))</f>
        <v/>
      </c>
      <c r="L149" s="35" t="str">
        <f aca="false">IF(OR(D149="",E149=""),"",D149*IFERROR(VLOOKUP(E149,設定!$A$7:$B$11,2,FALSE()),0))</f>
        <v/>
      </c>
      <c r="M149" s="31"/>
      <c r="N149" s="36"/>
      <c r="O149" s="37" t="str">
        <f aca="false">IF(A149="","",IF(AND(N149&lt;&gt;"",N149&lt;設定!$B$3),"次アクションの期限切れ",IF(OR(M149="",N149=""),"次アクション・期限が未設定",IF(AND(F149&lt;&gt;"",F149&lt;DATE(YEAR(設定!$B$3),MONTH(設定!$B$3),1)),"受注予定月を過ぎています",IF(AND(OR(E149="S",E149="A"),K149&lt;4),"確度に対してBANTが不足","")))))</f>
        <v/>
      </c>
    </row>
    <row r="150" customFormat="false" ht="15" hidden="false" customHeight="true" outlineLevel="0" collapsed="false">
      <c r="A150" s="31"/>
      <c r="B150" s="31"/>
      <c r="C150" s="26"/>
      <c r="D150" s="32"/>
      <c r="E150" s="31"/>
      <c r="F150" s="33"/>
      <c r="G150" s="31"/>
      <c r="H150" s="31"/>
      <c r="I150" s="31"/>
      <c r="J150" s="31"/>
      <c r="K150" s="34" t="str">
        <f aca="false">IF(A150="","",COUNTIF(G150:J150,"○"))</f>
        <v/>
      </c>
      <c r="L150" s="35" t="str">
        <f aca="false">IF(OR(D150="",E150=""),"",D150*IFERROR(VLOOKUP(E150,設定!$A$7:$B$11,2,FALSE()),0))</f>
        <v/>
      </c>
      <c r="M150" s="31"/>
      <c r="N150" s="36"/>
      <c r="O150" s="37" t="str">
        <f aca="false">IF(A150="","",IF(AND(N150&lt;&gt;"",N150&lt;設定!$B$3),"次アクションの期限切れ",IF(OR(M150="",N150=""),"次アクション・期限が未設定",IF(AND(F150&lt;&gt;"",F150&lt;DATE(YEAR(設定!$B$3),MONTH(設定!$B$3),1)),"受注予定月を過ぎています",IF(AND(OR(E150="S",E150="A"),K150&lt;4),"確度に対してBANTが不足","")))))</f>
        <v/>
      </c>
    </row>
    <row r="151" customFormat="false" ht="15" hidden="false" customHeight="true" outlineLevel="0" collapsed="false">
      <c r="A151" s="31"/>
      <c r="B151" s="31"/>
      <c r="C151" s="26"/>
      <c r="D151" s="32"/>
      <c r="E151" s="31"/>
      <c r="F151" s="33"/>
      <c r="G151" s="31"/>
      <c r="H151" s="31"/>
      <c r="I151" s="31"/>
      <c r="J151" s="31"/>
      <c r="K151" s="34" t="str">
        <f aca="false">IF(A151="","",COUNTIF(G151:J151,"○"))</f>
        <v/>
      </c>
      <c r="L151" s="35" t="str">
        <f aca="false">IF(OR(D151="",E151=""),"",D151*IFERROR(VLOOKUP(E151,設定!$A$7:$B$11,2,FALSE()),0))</f>
        <v/>
      </c>
      <c r="M151" s="31"/>
      <c r="N151" s="36"/>
      <c r="O151" s="37" t="str">
        <f aca="false">IF(A151="","",IF(AND(N151&lt;&gt;"",N151&lt;設定!$B$3),"次アクションの期限切れ",IF(OR(M151="",N151=""),"次アクション・期限が未設定",IF(AND(F151&lt;&gt;"",F151&lt;DATE(YEAR(設定!$B$3),MONTH(設定!$B$3),1)),"受注予定月を過ぎています",IF(AND(OR(E151="S",E151="A"),K151&lt;4),"確度に対してBANTが不足","")))))</f>
        <v/>
      </c>
    </row>
    <row r="152" customFormat="false" ht="15" hidden="false" customHeight="true" outlineLevel="0" collapsed="false">
      <c r="A152" s="31"/>
      <c r="B152" s="31"/>
      <c r="C152" s="26"/>
      <c r="D152" s="32"/>
      <c r="E152" s="31"/>
      <c r="F152" s="33"/>
      <c r="G152" s="31"/>
      <c r="H152" s="31"/>
      <c r="I152" s="31"/>
      <c r="J152" s="31"/>
      <c r="K152" s="34" t="str">
        <f aca="false">IF(A152="","",COUNTIF(G152:J152,"○"))</f>
        <v/>
      </c>
      <c r="L152" s="35" t="str">
        <f aca="false">IF(OR(D152="",E152=""),"",D152*IFERROR(VLOOKUP(E152,設定!$A$7:$B$11,2,FALSE()),0))</f>
        <v/>
      </c>
      <c r="M152" s="31"/>
      <c r="N152" s="36"/>
      <c r="O152" s="37" t="str">
        <f aca="false">IF(A152="","",IF(AND(N152&lt;&gt;"",N152&lt;設定!$B$3),"次アクションの期限切れ",IF(OR(M152="",N152=""),"次アクション・期限が未設定",IF(AND(F152&lt;&gt;"",F152&lt;DATE(YEAR(設定!$B$3),MONTH(設定!$B$3),1)),"受注予定月を過ぎています",IF(AND(OR(E152="S",E152="A"),K152&lt;4),"確度に対してBANTが不足","")))))</f>
        <v/>
      </c>
    </row>
    <row r="153" customFormat="false" ht="15" hidden="false" customHeight="true" outlineLevel="0" collapsed="false">
      <c r="A153" s="31"/>
      <c r="B153" s="31"/>
      <c r="C153" s="26"/>
      <c r="D153" s="32"/>
      <c r="E153" s="31"/>
      <c r="F153" s="33"/>
      <c r="G153" s="31"/>
      <c r="H153" s="31"/>
      <c r="I153" s="31"/>
      <c r="J153" s="31"/>
      <c r="K153" s="34" t="str">
        <f aca="false">IF(A153="","",COUNTIF(G153:J153,"○"))</f>
        <v/>
      </c>
      <c r="L153" s="35" t="str">
        <f aca="false">IF(OR(D153="",E153=""),"",D153*IFERROR(VLOOKUP(E153,設定!$A$7:$B$11,2,FALSE()),0))</f>
        <v/>
      </c>
      <c r="M153" s="31"/>
      <c r="N153" s="36"/>
      <c r="O153" s="37" t="str">
        <f aca="false">IF(A153="","",IF(AND(N153&lt;&gt;"",N153&lt;設定!$B$3),"次アクションの期限切れ",IF(OR(M153="",N153=""),"次アクション・期限が未設定",IF(AND(F153&lt;&gt;"",F153&lt;DATE(YEAR(設定!$B$3),MONTH(設定!$B$3),1)),"受注予定月を過ぎています",IF(AND(OR(E153="S",E153="A"),K153&lt;4),"確度に対してBANTが不足","")))))</f>
        <v/>
      </c>
    </row>
    <row r="154" customFormat="false" ht="15" hidden="false" customHeight="true" outlineLevel="0" collapsed="false">
      <c r="A154" s="31"/>
      <c r="B154" s="31"/>
      <c r="C154" s="26"/>
      <c r="D154" s="32"/>
      <c r="E154" s="31"/>
      <c r="F154" s="33"/>
      <c r="G154" s="31"/>
      <c r="H154" s="31"/>
      <c r="I154" s="31"/>
      <c r="J154" s="31"/>
      <c r="K154" s="34" t="str">
        <f aca="false">IF(A154="","",COUNTIF(G154:J154,"○"))</f>
        <v/>
      </c>
      <c r="L154" s="35" t="str">
        <f aca="false">IF(OR(D154="",E154=""),"",D154*IFERROR(VLOOKUP(E154,設定!$A$7:$B$11,2,FALSE()),0))</f>
        <v/>
      </c>
      <c r="M154" s="31"/>
      <c r="N154" s="36"/>
      <c r="O154" s="37" t="str">
        <f aca="false">IF(A154="","",IF(AND(N154&lt;&gt;"",N154&lt;設定!$B$3),"次アクションの期限切れ",IF(OR(M154="",N154=""),"次アクション・期限が未設定",IF(AND(F154&lt;&gt;"",F154&lt;DATE(YEAR(設定!$B$3),MONTH(設定!$B$3),1)),"受注予定月を過ぎています",IF(AND(OR(E154="S",E154="A"),K154&lt;4),"確度に対してBANTが不足","")))))</f>
        <v/>
      </c>
    </row>
    <row r="155" customFormat="false" ht="15" hidden="false" customHeight="true" outlineLevel="0" collapsed="false">
      <c r="A155" s="31"/>
      <c r="B155" s="31"/>
      <c r="C155" s="26"/>
      <c r="D155" s="32"/>
      <c r="E155" s="31"/>
      <c r="F155" s="33"/>
      <c r="G155" s="31"/>
      <c r="H155" s="31"/>
      <c r="I155" s="31"/>
      <c r="J155" s="31"/>
      <c r="K155" s="34" t="str">
        <f aca="false">IF(A155="","",COUNTIF(G155:J155,"○"))</f>
        <v/>
      </c>
      <c r="L155" s="35" t="str">
        <f aca="false">IF(OR(D155="",E155=""),"",D155*IFERROR(VLOOKUP(E155,設定!$A$7:$B$11,2,FALSE()),0))</f>
        <v/>
      </c>
      <c r="M155" s="31"/>
      <c r="N155" s="36"/>
      <c r="O155" s="37" t="str">
        <f aca="false">IF(A155="","",IF(AND(N155&lt;&gt;"",N155&lt;設定!$B$3),"次アクションの期限切れ",IF(OR(M155="",N155=""),"次アクション・期限が未設定",IF(AND(F155&lt;&gt;"",F155&lt;DATE(YEAR(設定!$B$3),MONTH(設定!$B$3),1)),"受注予定月を過ぎています",IF(AND(OR(E155="S",E155="A"),K155&lt;4),"確度に対してBANTが不足","")))))</f>
        <v/>
      </c>
    </row>
    <row r="156" customFormat="false" ht="15" hidden="false" customHeight="true" outlineLevel="0" collapsed="false">
      <c r="A156" s="31"/>
      <c r="B156" s="31"/>
      <c r="C156" s="26"/>
      <c r="D156" s="32"/>
      <c r="E156" s="31"/>
      <c r="F156" s="33"/>
      <c r="G156" s="31"/>
      <c r="H156" s="31"/>
      <c r="I156" s="31"/>
      <c r="J156" s="31"/>
      <c r="K156" s="34" t="str">
        <f aca="false">IF(A156="","",COUNTIF(G156:J156,"○"))</f>
        <v/>
      </c>
      <c r="L156" s="35" t="str">
        <f aca="false">IF(OR(D156="",E156=""),"",D156*IFERROR(VLOOKUP(E156,設定!$A$7:$B$11,2,FALSE()),0))</f>
        <v/>
      </c>
      <c r="M156" s="31"/>
      <c r="N156" s="36"/>
      <c r="O156" s="37" t="str">
        <f aca="false">IF(A156="","",IF(AND(N156&lt;&gt;"",N156&lt;設定!$B$3),"次アクションの期限切れ",IF(OR(M156="",N156=""),"次アクション・期限が未設定",IF(AND(F156&lt;&gt;"",F156&lt;DATE(YEAR(設定!$B$3),MONTH(設定!$B$3),1)),"受注予定月を過ぎています",IF(AND(OR(E156="S",E156="A"),K156&lt;4),"確度に対してBANTが不足","")))))</f>
        <v/>
      </c>
    </row>
    <row r="157" customFormat="false" ht="15" hidden="false" customHeight="true" outlineLevel="0" collapsed="false">
      <c r="A157" s="31"/>
      <c r="B157" s="31"/>
      <c r="C157" s="26"/>
      <c r="D157" s="32"/>
      <c r="E157" s="31"/>
      <c r="F157" s="33"/>
      <c r="G157" s="31"/>
      <c r="H157" s="31"/>
      <c r="I157" s="31"/>
      <c r="J157" s="31"/>
      <c r="K157" s="34" t="str">
        <f aca="false">IF(A157="","",COUNTIF(G157:J157,"○"))</f>
        <v/>
      </c>
      <c r="L157" s="35" t="str">
        <f aca="false">IF(OR(D157="",E157=""),"",D157*IFERROR(VLOOKUP(E157,設定!$A$7:$B$11,2,FALSE()),0))</f>
        <v/>
      </c>
      <c r="M157" s="31"/>
      <c r="N157" s="36"/>
      <c r="O157" s="37" t="str">
        <f aca="false">IF(A157="","",IF(AND(N157&lt;&gt;"",N157&lt;設定!$B$3),"次アクションの期限切れ",IF(OR(M157="",N157=""),"次アクション・期限が未設定",IF(AND(F157&lt;&gt;"",F157&lt;DATE(YEAR(設定!$B$3),MONTH(設定!$B$3),1)),"受注予定月を過ぎています",IF(AND(OR(E157="S",E157="A"),K157&lt;4),"確度に対してBANTが不足","")))))</f>
        <v/>
      </c>
    </row>
    <row r="158" customFormat="false" ht="15" hidden="false" customHeight="true" outlineLevel="0" collapsed="false">
      <c r="A158" s="31"/>
      <c r="B158" s="31"/>
      <c r="C158" s="26"/>
      <c r="D158" s="32"/>
      <c r="E158" s="31"/>
      <c r="F158" s="33"/>
      <c r="G158" s="31"/>
      <c r="H158" s="31"/>
      <c r="I158" s="31"/>
      <c r="J158" s="31"/>
      <c r="K158" s="34" t="str">
        <f aca="false">IF(A158="","",COUNTIF(G158:J158,"○"))</f>
        <v/>
      </c>
      <c r="L158" s="35" t="str">
        <f aca="false">IF(OR(D158="",E158=""),"",D158*IFERROR(VLOOKUP(E158,設定!$A$7:$B$11,2,FALSE()),0))</f>
        <v/>
      </c>
      <c r="M158" s="31"/>
      <c r="N158" s="36"/>
      <c r="O158" s="37" t="str">
        <f aca="false">IF(A158="","",IF(AND(N158&lt;&gt;"",N158&lt;設定!$B$3),"次アクションの期限切れ",IF(OR(M158="",N158=""),"次アクション・期限が未設定",IF(AND(F158&lt;&gt;"",F158&lt;DATE(YEAR(設定!$B$3),MONTH(設定!$B$3),1)),"受注予定月を過ぎています",IF(AND(OR(E158="S",E158="A"),K158&lt;4),"確度に対してBANTが不足","")))))</f>
        <v/>
      </c>
    </row>
    <row r="159" customFormat="false" ht="15" hidden="false" customHeight="true" outlineLevel="0" collapsed="false">
      <c r="A159" s="31"/>
      <c r="B159" s="31"/>
      <c r="C159" s="26"/>
      <c r="D159" s="32"/>
      <c r="E159" s="31"/>
      <c r="F159" s="33"/>
      <c r="G159" s="31"/>
      <c r="H159" s="31"/>
      <c r="I159" s="31"/>
      <c r="J159" s="31"/>
      <c r="K159" s="34" t="str">
        <f aca="false">IF(A159="","",COUNTIF(G159:J159,"○"))</f>
        <v/>
      </c>
      <c r="L159" s="35" t="str">
        <f aca="false">IF(OR(D159="",E159=""),"",D159*IFERROR(VLOOKUP(E159,設定!$A$7:$B$11,2,FALSE()),0))</f>
        <v/>
      </c>
      <c r="M159" s="31"/>
      <c r="N159" s="36"/>
      <c r="O159" s="37" t="str">
        <f aca="false">IF(A159="","",IF(AND(N159&lt;&gt;"",N159&lt;設定!$B$3),"次アクションの期限切れ",IF(OR(M159="",N159=""),"次アクション・期限が未設定",IF(AND(F159&lt;&gt;"",F159&lt;DATE(YEAR(設定!$B$3),MONTH(設定!$B$3),1)),"受注予定月を過ぎています",IF(AND(OR(E159="S",E159="A"),K159&lt;4),"確度に対してBANTが不足","")))))</f>
        <v/>
      </c>
    </row>
    <row r="160" customFormat="false" ht="15" hidden="false" customHeight="true" outlineLevel="0" collapsed="false">
      <c r="A160" s="31"/>
      <c r="B160" s="31"/>
      <c r="C160" s="26"/>
      <c r="D160" s="32"/>
      <c r="E160" s="31"/>
      <c r="F160" s="33"/>
      <c r="G160" s="31"/>
      <c r="H160" s="31"/>
      <c r="I160" s="31"/>
      <c r="J160" s="31"/>
      <c r="K160" s="34" t="str">
        <f aca="false">IF(A160="","",COUNTIF(G160:J160,"○"))</f>
        <v/>
      </c>
      <c r="L160" s="35" t="str">
        <f aca="false">IF(OR(D160="",E160=""),"",D160*IFERROR(VLOOKUP(E160,設定!$A$7:$B$11,2,FALSE()),0))</f>
        <v/>
      </c>
      <c r="M160" s="31"/>
      <c r="N160" s="36"/>
      <c r="O160" s="37" t="str">
        <f aca="false">IF(A160="","",IF(AND(N160&lt;&gt;"",N160&lt;設定!$B$3),"次アクションの期限切れ",IF(OR(M160="",N160=""),"次アクション・期限が未設定",IF(AND(F160&lt;&gt;"",F160&lt;DATE(YEAR(設定!$B$3),MONTH(設定!$B$3),1)),"受注予定月を過ぎています",IF(AND(OR(E160="S",E160="A"),K160&lt;4),"確度に対してBANTが不足","")))))</f>
        <v/>
      </c>
    </row>
    <row r="161" customFormat="false" ht="15" hidden="false" customHeight="true" outlineLevel="0" collapsed="false">
      <c r="A161" s="31"/>
      <c r="B161" s="31"/>
      <c r="C161" s="26"/>
      <c r="D161" s="32"/>
      <c r="E161" s="31"/>
      <c r="F161" s="33"/>
      <c r="G161" s="31"/>
      <c r="H161" s="31"/>
      <c r="I161" s="31"/>
      <c r="J161" s="31"/>
      <c r="K161" s="34" t="str">
        <f aca="false">IF(A161="","",COUNTIF(G161:J161,"○"))</f>
        <v/>
      </c>
      <c r="L161" s="35" t="str">
        <f aca="false">IF(OR(D161="",E161=""),"",D161*IFERROR(VLOOKUP(E161,設定!$A$7:$B$11,2,FALSE()),0))</f>
        <v/>
      </c>
      <c r="M161" s="31"/>
      <c r="N161" s="36"/>
      <c r="O161" s="37" t="str">
        <f aca="false">IF(A161="","",IF(AND(N161&lt;&gt;"",N161&lt;設定!$B$3),"次アクションの期限切れ",IF(OR(M161="",N161=""),"次アクション・期限が未設定",IF(AND(F161&lt;&gt;"",F161&lt;DATE(YEAR(設定!$B$3),MONTH(設定!$B$3),1)),"受注予定月を過ぎています",IF(AND(OR(E161="S",E161="A"),K161&lt;4),"確度に対してBANTが不足","")))))</f>
        <v/>
      </c>
    </row>
    <row r="162" customFormat="false" ht="15" hidden="false" customHeight="true" outlineLevel="0" collapsed="false">
      <c r="A162" s="31"/>
      <c r="B162" s="31"/>
      <c r="C162" s="26"/>
      <c r="D162" s="32"/>
      <c r="E162" s="31"/>
      <c r="F162" s="33"/>
      <c r="G162" s="31"/>
      <c r="H162" s="31"/>
      <c r="I162" s="31"/>
      <c r="J162" s="31"/>
      <c r="K162" s="34" t="str">
        <f aca="false">IF(A162="","",COUNTIF(G162:J162,"○"))</f>
        <v/>
      </c>
      <c r="L162" s="35" t="str">
        <f aca="false">IF(OR(D162="",E162=""),"",D162*IFERROR(VLOOKUP(E162,設定!$A$7:$B$11,2,FALSE()),0))</f>
        <v/>
      </c>
      <c r="M162" s="31"/>
      <c r="N162" s="36"/>
      <c r="O162" s="37" t="str">
        <f aca="false">IF(A162="","",IF(AND(N162&lt;&gt;"",N162&lt;設定!$B$3),"次アクションの期限切れ",IF(OR(M162="",N162=""),"次アクション・期限が未設定",IF(AND(F162&lt;&gt;"",F162&lt;DATE(YEAR(設定!$B$3),MONTH(設定!$B$3),1)),"受注予定月を過ぎています",IF(AND(OR(E162="S",E162="A"),K162&lt;4),"確度に対してBANTが不足","")))))</f>
        <v/>
      </c>
    </row>
    <row r="163" customFormat="false" ht="15" hidden="false" customHeight="true" outlineLevel="0" collapsed="false">
      <c r="A163" s="31"/>
      <c r="B163" s="31"/>
      <c r="C163" s="26"/>
      <c r="D163" s="32"/>
      <c r="E163" s="31"/>
      <c r="F163" s="33"/>
      <c r="G163" s="31"/>
      <c r="H163" s="31"/>
      <c r="I163" s="31"/>
      <c r="J163" s="31"/>
      <c r="K163" s="34" t="str">
        <f aca="false">IF(A163="","",COUNTIF(G163:J163,"○"))</f>
        <v/>
      </c>
      <c r="L163" s="35" t="str">
        <f aca="false">IF(OR(D163="",E163=""),"",D163*IFERROR(VLOOKUP(E163,設定!$A$7:$B$11,2,FALSE()),0))</f>
        <v/>
      </c>
      <c r="M163" s="31"/>
      <c r="N163" s="36"/>
      <c r="O163" s="37" t="str">
        <f aca="false">IF(A163="","",IF(AND(N163&lt;&gt;"",N163&lt;設定!$B$3),"次アクションの期限切れ",IF(OR(M163="",N163=""),"次アクション・期限が未設定",IF(AND(F163&lt;&gt;"",F163&lt;DATE(YEAR(設定!$B$3),MONTH(設定!$B$3),1)),"受注予定月を過ぎています",IF(AND(OR(E163="S",E163="A"),K163&lt;4),"確度に対してBANTが不足","")))))</f>
        <v/>
      </c>
    </row>
    <row r="164" customFormat="false" ht="15" hidden="false" customHeight="true" outlineLevel="0" collapsed="false">
      <c r="A164" s="31"/>
      <c r="B164" s="31"/>
      <c r="C164" s="26"/>
      <c r="D164" s="32"/>
      <c r="E164" s="31"/>
      <c r="F164" s="33"/>
      <c r="G164" s="31"/>
      <c r="H164" s="31"/>
      <c r="I164" s="31"/>
      <c r="J164" s="31"/>
      <c r="K164" s="34" t="str">
        <f aca="false">IF(A164="","",COUNTIF(G164:J164,"○"))</f>
        <v/>
      </c>
      <c r="L164" s="35" t="str">
        <f aca="false">IF(OR(D164="",E164=""),"",D164*IFERROR(VLOOKUP(E164,設定!$A$7:$B$11,2,FALSE()),0))</f>
        <v/>
      </c>
      <c r="M164" s="31"/>
      <c r="N164" s="36"/>
      <c r="O164" s="37" t="str">
        <f aca="false">IF(A164="","",IF(AND(N164&lt;&gt;"",N164&lt;設定!$B$3),"次アクションの期限切れ",IF(OR(M164="",N164=""),"次アクション・期限が未設定",IF(AND(F164&lt;&gt;"",F164&lt;DATE(YEAR(設定!$B$3),MONTH(設定!$B$3),1)),"受注予定月を過ぎています",IF(AND(OR(E164="S",E164="A"),K164&lt;4),"確度に対してBANTが不足","")))))</f>
        <v/>
      </c>
    </row>
    <row r="165" customFormat="false" ht="15" hidden="false" customHeight="true" outlineLevel="0" collapsed="false">
      <c r="A165" s="31"/>
      <c r="B165" s="31"/>
      <c r="C165" s="26"/>
      <c r="D165" s="32"/>
      <c r="E165" s="31"/>
      <c r="F165" s="33"/>
      <c r="G165" s="31"/>
      <c r="H165" s="31"/>
      <c r="I165" s="31"/>
      <c r="J165" s="31"/>
      <c r="K165" s="34" t="str">
        <f aca="false">IF(A165="","",COUNTIF(G165:J165,"○"))</f>
        <v/>
      </c>
      <c r="L165" s="35" t="str">
        <f aca="false">IF(OR(D165="",E165=""),"",D165*IFERROR(VLOOKUP(E165,設定!$A$7:$B$11,2,FALSE()),0))</f>
        <v/>
      </c>
      <c r="M165" s="31"/>
      <c r="N165" s="36"/>
      <c r="O165" s="37" t="str">
        <f aca="false">IF(A165="","",IF(AND(N165&lt;&gt;"",N165&lt;設定!$B$3),"次アクションの期限切れ",IF(OR(M165="",N165=""),"次アクション・期限が未設定",IF(AND(F165&lt;&gt;"",F165&lt;DATE(YEAR(設定!$B$3),MONTH(設定!$B$3),1)),"受注予定月を過ぎています",IF(AND(OR(E165="S",E165="A"),K165&lt;4),"確度に対してBANTが不足","")))))</f>
        <v/>
      </c>
    </row>
    <row r="166" customFormat="false" ht="15" hidden="false" customHeight="true" outlineLevel="0" collapsed="false">
      <c r="A166" s="31"/>
      <c r="B166" s="31"/>
      <c r="C166" s="26"/>
      <c r="D166" s="32"/>
      <c r="E166" s="31"/>
      <c r="F166" s="33"/>
      <c r="G166" s="31"/>
      <c r="H166" s="31"/>
      <c r="I166" s="31"/>
      <c r="J166" s="31"/>
      <c r="K166" s="34" t="str">
        <f aca="false">IF(A166="","",COUNTIF(G166:J166,"○"))</f>
        <v/>
      </c>
      <c r="L166" s="35" t="str">
        <f aca="false">IF(OR(D166="",E166=""),"",D166*IFERROR(VLOOKUP(E166,設定!$A$7:$B$11,2,FALSE()),0))</f>
        <v/>
      </c>
      <c r="M166" s="31"/>
      <c r="N166" s="36"/>
      <c r="O166" s="37" t="str">
        <f aca="false">IF(A166="","",IF(AND(N166&lt;&gt;"",N166&lt;設定!$B$3),"次アクションの期限切れ",IF(OR(M166="",N166=""),"次アクション・期限が未設定",IF(AND(F166&lt;&gt;"",F166&lt;DATE(YEAR(設定!$B$3),MONTH(設定!$B$3),1)),"受注予定月を過ぎています",IF(AND(OR(E166="S",E166="A"),K166&lt;4),"確度に対してBANTが不足","")))))</f>
        <v/>
      </c>
    </row>
    <row r="167" customFormat="false" ht="15" hidden="false" customHeight="true" outlineLevel="0" collapsed="false">
      <c r="A167" s="31"/>
      <c r="B167" s="31"/>
      <c r="C167" s="26"/>
      <c r="D167" s="32"/>
      <c r="E167" s="31"/>
      <c r="F167" s="33"/>
      <c r="G167" s="31"/>
      <c r="H167" s="31"/>
      <c r="I167" s="31"/>
      <c r="J167" s="31"/>
      <c r="K167" s="34" t="str">
        <f aca="false">IF(A167="","",COUNTIF(G167:J167,"○"))</f>
        <v/>
      </c>
      <c r="L167" s="35" t="str">
        <f aca="false">IF(OR(D167="",E167=""),"",D167*IFERROR(VLOOKUP(E167,設定!$A$7:$B$11,2,FALSE()),0))</f>
        <v/>
      </c>
      <c r="M167" s="31"/>
      <c r="N167" s="36"/>
      <c r="O167" s="37" t="str">
        <f aca="false">IF(A167="","",IF(AND(N167&lt;&gt;"",N167&lt;設定!$B$3),"次アクションの期限切れ",IF(OR(M167="",N167=""),"次アクション・期限が未設定",IF(AND(F167&lt;&gt;"",F167&lt;DATE(YEAR(設定!$B$3),MONTH(設定!$B$3),1)),"受注予定月を過ぎています",IF(AND(OR(E167="S",E167="A"),K167&lt;4),"確度に対してBANTが不足","")))))</f>
        <v/>
      </c>
    </row>
    <row r="168" customFormat="false" ht="15" hidden="false" customHeight="true" outlineLevel="0" collapsed="false">
      <c r="A168" s="31"/>
      <c r="B168" s="31"/>
      <c r="C168" s="26"/>
      <c r="D168" s="32"/>
      <c r="E168" s="31"/>
      <c r="F168" s="33"/>
      <c r="G168" s="31"/>
      <c r="H168" s="31"/>
      <c r="I168" s="31"/>
      <c r="J168" s="31"/>
      <c r="K168" s="34" t="str">
        <f aca="false">IF(A168="","",COUNTIF(G168:J168,"○"))</f>
        <v/>
      </c>
      <c r="L168" s="35" t="str">
        <f aca="false">IF(OR(D168="",E168=""),"",D168*IFERROR(VLOOKUP(E168,設定!$A$7:$B$11,2,FALSE()),0))</f>
        <v/>
      </c>
      <c r="M168" s="31"/>
      <c r="N168" s="36"/>
      <c r="O168" s="37" t="str">
        <f aca="false">IF(A168="","",IF(AND(N168&lt;&gt;"",N168&lt;設定!$B$3),"次アクションの期限切れ",IF(OR(M168="",N168=""),"次アクション・期限が未設定",IF(AND(F168&lt;&gt;"",F168&lt;DATE(YEAR(設定!$B$3),MONTH(設定!$B$3),1)),"受注予定月を過ぎています",IF(AND(OR(E168="S",E168="A"),K168&lt;4),"確度に対してBANTが不足","")))))</f>
        <v/>
      </c>
    </row>
    <row r="169" customFormat="false" ht="15" hidden="false" customHeight="true" outlineLevel="0" collapsed="false">
      <c r="A169" s="31"/>
      <c r="B169" s="31"/>
      <c r="C169" s="26"/>
      <c r="D169" s="32"/>
      <c r="E169" s="31"/>
      <c r="F169" s="33"/>
      <c r="G169" s="31"/>
      <c r="H169" s="31"/>
      <c r="I169" s="31"/>
      <c r="J169" s="31"/>
      <c r="K169" s="34" t="str">
        <f aca="false">IF(A169="","",COUNTIF(G169:J169,"○"))</f>
        <v/>
      </c>
      <c r="L169" s="35" t="str">
        <f aca="false">IF(OR(D169="",E169=""),"",D169*IFERROR(VLOOKUP(E169,設定!$A$7:$B$11,2,FALSE()),0))</f>
        <v/>
      </c>
      <c r="M169" s="31"/>
      <c r="N169" s="36"/>
      <c r="O169" s="37" t="str">
        <f aca="false">IF(A169="","",IF(AND(N169&lt;&gt;"",N169&lt;設定!$B$3),"次アクションの期限切れ",IF(OR(M169="",N169=""),"次アクション・期限が未設定",IF(AND(F169&lt;&gt;"",F169&lt;DATE(YEAR(設定!$B$3),MONTH(設定!$B$3),1)),"受注予定月を過ぎています",IF(AND(OR(E169="S",E169="A"),K169&lt;4),"確度に対してBANTが不足","")))))</f>
        <v/>
      </c>
    </row>
    <row r="170" customFormat="false" ht="15" hidden="false" customHeight="true" outlineLevel="0" collapsed="false">
      <c r="A170" s="31"/>
      <c r="B170" s="31"/>
      <c r="C170" s="26"/>
      <c r="D170" s="32"/>
      <c r="E170" s="31"/>
      <c r="F170" s="33"/>
      <c r="G170" s="31"/>
      <c r="H170" s="31"/>
      <c r="I170" s="31"/>
      <c r="J170" s="31"/>
      <c r="K170" s="34" t="str">
        <f aca="false">IF(A170="","",COUNTIF(G170:J170,"○"))</f>
        <v/>
      </c>
      <c r="L170" s="35" t="str">
        <f aca="false">IF(OR(D170="",E170=""),"",D170*IFERROR(VLOOKUP(E170,設定!$A$7:$B$11,2,FALSE()),0))</f>
        <v/>
      </c>
      <c r="M170" s="31"/>
      <c r="N170" s="36"/>
      <c r="O170" s="37" t="str">
        <f aca="false">IF(A170="","",IF(AND(N170&lt;&gt;"",N170&lt;設定!$B$3),"次アクションの期限切れ",IF(OR(M170="",N170=""),"次アクション・期限が未設定",IF(AND(F170&lt;&gt;"",F170&lt;DATE(YEAR(設定!$B$3),MONTH(設定!$B$3),1)),"受注予定月を過ぎています",IF(AND(OR(E170="S",E170="A"),K170&lt;4),"確度に対してBANTが不足","")))))</f>
        <v/>
      </c>
    </row>
    <row r="171" customFormat="false" ht="15" hidden="false" customHeight="true" outlineLevel="0" collapsed="false">
      <c r="A171" s="31"/>
      <c r="B171" s="31"/>
      <c r="C171" s="26"/>
      <c r="D171" s="32"/>
      <c r="E171" s="31"/>
      <c r="F171" s="33"/>
      <c r="G171" s="31"/>
      <c r="H171" s="31"/>
      <c r="I171" s="31"/>
      <c r="J171" s="31"/>
      <c r="K171" s="34" t="str">
        <f aca="false">IF(A171="","",COUNTIF(G171:J171,"○"))</f>
        <v/>
      </c>
      <c r="L171" s="35" t="str">
        <f aca="false">IF(OR(D171="",E171=""),"",D171*IFERROR(VLOOKUP(E171,設定!$A$7:$B$11,2,FALSE()),0))</f>
        <v/>
      </c>
      <c r="M171" s="31"/>
      <c r="N171" s="36"/>
      <c r="O171" s="37" t="str">
        <f aca="false">IF(A171="","",IF(AND(N171&lt;&gt;"",N171&lt;設定!$B$3),"次アクションの期限切れ",IF(OR(M171="",N171=""),"次アクション・期限が未設定",IF(AND(F171&lt;&gt;"",F171&lt;DATE(YEAR(設定!$B$3),MONTH(設定!$B$3),1)),"受注予定月を過ぎています",IF(AND(OR(E171="S",E171="A"),K171&lt;4),"確度に対してBANTが不足","")))))</f>
        <v/>
      </c>
    </row>
    <row r="172" customFormat="false" ht="15" hidden="false" customHeight="true" outlineLevel="0" collapsed="false">
      <c r="A172" s="31"/>
      <c r="B172" s="31"/>
      <c r="C172" s="26"/>
      <c r="D172" s="32"/>
      <c r="E172" s="31"/>
      <c r="F172" s="33"/>
      <c r="G172" s="31"/>
      <c r="H172" s="31"/>
      <c r="I172" s="31"/>
      <c r="J172" s="31"/>
      <c r="K172" s="34" t="str">
        <f aca="false">IF(A172="","",COUNTIF(G172:J172,"○"))</f>
        <v/>
      </c>
      <c r="L172" s="35" t="str">
        <f aca="false">IF(OR(D172="",E172=""),"",D172*IFERROR(VLOOKUP(E172,設定!$A$7:$B$11,2,FALSE()),0))</f>
        <v/>
      </c>
      <c r="M172" s="31"/>
      <c r="N172" s="36"/>
      <c r="O172" s="37" t="str">
        <f aca="false">IF(A172="","",IF(AND(N172&lt;&gt;"",N172&lt;設定!$B$3),"次アクションの期限切れ",IF(OR(M172="",N172=""),"次アクション・期限が未設定",IF(AND(F172&lt;&gt;"",F172&lt;DATE(YEAR(設定!$B$3),MONTH(設定!$B$3),1)),"受注予定月を過ぎています",IF(AND(OR(E172="S",E172="A"),K172&lt;4),"確度に対してBANTが不足","")))))</f>
        <v/>
      </c>
    </row>
    <row r="173" customFormat="false" ht="15" hidden="false" customHeight="true" outlineLevel="0" collapsed="false">
      <c r="A173" s="31"/>
      <c r="B173" s="31"/>
      <c r="C173" s="26"/>
      <c r="D173" s="32"/>
      <c r="E173" s="31"/>
      <c r="F173" s="33"/>
      <c r="G173" s="31"/>
      <c r="H173" s="31"/>
      <c r="I173" s="31"/>
      <c r="J173" s="31"/>
      <c r="K173" s="34" t="str">
        <f aca="false">IF(A173="","",COUNTIF(G173:J173,"○"))</f>
        <v/>
      </c>
      <c r="L173" s="35" t="str">
        <f aca="false">IF(OR(D173="",E173=""),"",D173*IFERROR(VLOOKUP(E173,設定!$A$7:$B$11,2,FALSE()),0))</f>
        <v/>
      </c>
      <c r="M173" s="31"/>
      <c r="N173" s="36"/>
      <c r="O173" s="37" t="str">
        <f aca="false">IF(A173="","",IF(AND(N173&lt;&gt;"",N173&lt;設定!$B$3),"次アクションの期限切れ",IF(OR(M173="",N173=""),"次アクション・期限が未設定",IF(AND(F173&lt;&gt;"",F173&lt;DATE(YEAR(設定!$B$3),MONTH(設定!$B$3),1)),"受注予定月を過ぎています",IF(AND(OR(E173="S",E173="A"),K173&lt;4),"確度に対してBANTが不足","")))))</f>
        <v/>
      </c>
    </row>
    <row r="174" customFormat="false" ht="15" hidden="false" customHeight="true" outlineLevel="0" collapsed="false">
      <c r="A174" s="31"/>
      <c r="B174" s="31"/>
      <c r="C174" s="26"/>
      <c r="D174" s="32"/>
      <c r="E174" s="31"/>
      <c r="F174" s="33"/>
      <c r="G174" s="31"/>
      <c r="H174" s="31"/>
      <c r="I174" s="31"/>
      <c r="J174" s="31"/>
      <c r="K174" s="34" t="str">
        <f aca="false">IF(A174="","",COUNTIF(G174:J174,"○"))</f>
        <v/>
      </c>
      <c r="L174" s="35" t="str">
        <f aca="false">IF(OR(D174="",E174=""),"",D174*IFERROR(VLOOKUP(E174,設定!$A$7:$B$11,2,FALSE()),0))</f>
        <v/>
      </c>
      <c r="M174" s="31"/>
      <c r="N174" s="36"/>
      <c r="O174" s="37" t="str">
        <f aca="false">IF(A174="","",IF(AND(N174&lt;&gt;"",N174&lt;設定!$B$3),"次アクションの期限切れ",IF(OR(M174="",N174=""),"次アクション・期限が未設定",IF(AND(F174&lt;&gt;"",F174&lt;DATE(YEAR(設定!$B$3),MONTH(設定!$B$3),1)),"受注予定月を過ぎています",IF(AND(OR(E174="S",E174="A"),K174&lt;4),"確度に対してBANTが不足","")))))</f>
        <v/>
      </c>
    </row>
    <row r="175" customFormat="false" ht="15" hidden="false" customHeight="true" outlineLevel="0" collapsed="false">
      <c r="A175" s="31"/>
      <c r="B175" s="31"/>
      <c r="C175" s="26"/>
      <c r="D175" s="32"/>
      <c r="E175" s="31"/>
      <c r="F175" s="33"/>
      <c r="G175" s="31"/>
      <c r="H175" s="31"/>
      <c r="I175" s="31"/>
      <c r="J175" s="31"/>
      <c r="K175" s="34" t="str">
        <f aca="false">IF(A175="","",COUNTIF(G175:J175,"○"))</f>
        <v/>
      </c>
      <c r="L175" s="35" t="str">
        <f aca="false">IF(OR(D175="",E175=""),"",D175*IFERROR(VLOOKUP(E175,設定!$A$7:$B$11,2,FALSE()),0))</f>
        <v/>
      </c>
      <c r="M175" s="31"/>
      <c r="N175" s="36"/>
      <c r="O175" s="37" t="str">
        <f aca="false">IF(A175="","",IF(AND(N175&lt;&gt;"",N175&lt;設定!$B$3),"次アクションの期限切れ",IF(OR(M175="",N175=""),"次アクション・期限が未設定",IF(AND(F175&lt;&gt;"",F175&lt;DATE(YEAR(設定!$B$3),MONTH(設定!$B$3),1)),"受注予定月を過ぎています",IF(AND(OR(E175="S",E175="A"),K175&lt;4),"確度に対してBANTが不足","")))))</f>
        <v/>
      </c>
    </row>
    <row r="176" customFormat="false" ht="15" hidden="false" customHeight="true" outlineLevel="0" collapsed="false">
      <c r="A176" s="31"/>
      <c r="B176" s="31"/>
      <c r="C176" s="26"/>
      <c r="D176" s="32"/>
      <c r="E176" s="31"/>
      <c r="F176" s="33"/>
      <c r="G176" s="31"/>
      <c r="H176" s="31"/>
      <c r="I176" s="31"/>
      <c r="J176" s="31"/>
      <c r="K176" s="34" t="str">
        <f aca="false">IF(A176="","",COUNTIF(G176:J176,"○"))</f>
        <v/>
      </c>
      <c r="L176" s="35" t="str">
        <f aca="false">IF(OR(D176="",E176=""),"",D176*IFERROR(VLOOKUP(E176,設定!$A$7:$B$11,2,FALSE()),0))</f>
        <v/>
      </c>
      <c r="M176" s="31"/>
      <c r="N176" s="36"/>
      <c r="O176" s="37" t="str">
        <f aca="false">IF(A176="","",IF(AND(N176&lt;&gt;"",N176&lt;設定!$B$3),"次アクションの期限切れ",IF(OR(M176="",N176=""),"次アクション・期限が未設定",IF(AND(F176&lt;&gt;"",F176&lt;DATE(YEAR(設定!$B$3),MONTH(設定!$B$3),1)),"受注予定月を過ぎています",IF(AND(OR(E176="S",E176="A"),K176&lt;4),"確度に対してBANTが不足","")))))</f>
        <v/>
      </c>
    </row>
    <row r="177" customFormat="false" ht="15" hidden="false" customHeight="true" outlineLevel="0" collapsed="false">
      <c r="A177" s="31"/>
      <c r="B177" s="31"/>
      <c r="C177" s="26"/>
      <c r="D177" s="32"/>
      <c r="E177" s="31"/>
      <c r="F177" s="33"/>
      <c r="G177" s="31"/>
      <c r="H177" s="31"/>
      <c r="I177" s="31"/>
      <c r="J177" s="31"/>
      <c r="K177" s="34" t="str">
        <f aca="false">IF(A177="","",COUNTIF(G177:J177,"○"))</f>
        <v/>
      </c>
      <c r="L177" s="35" t="str">
        <f aca="false">IF(OR(D177="",E177=""),"",D177*IFERROR(VLOOKUP(E177,設定!$A$7:$B$11,2,FALSE()),0))</f>
        <v/>
      </c>
      <c r="M177" s="31"/>
      <c r="N177" s="36"/>
      <c r="O177" s="37" t="str">
        <f aca="false">IF(A177="","",IF(AND(N177&lt;&gt;"",N177&lt;設定!$B$3),"次アクションの期限切れ",IF(OR(M177="",N177=""),"次アクション・期限が未設定",IF(AND(F177&lt;&gt;"",F177&lt;DATE(YEAR(設定!$B$3),MONTH(設定!$B$3),1)),"受注予定月を過ぎています",IF(AND(OR(E177="S",E177="A"),K177&lt;4),"確度に対してBANTが不足","")))))</f>
        <v/>
      </c>
    </row>
    <row r="178" customFormat="false" ht="15" hidden="false" customHeight="true" outlineLevel="0" collapsed="false">
      <c r="A178" s="31"/>
      <c r="B178" s="31"/>
      <c r="C178" s="26"/>
      <c r="D178" s="32"/>
      <c r="E178" s="31"/>
      <c r="F178" s="33"/>
      <c r="G178" s="31"/>
      <c r="H178" s="31"/>
      <c r="I178" s="31"/>
      <c r="J178" s="31"/>
      <c r="K178" s="34" t="str">
        <f aca="false">IF(A178="","",COUNTIF(G178:J178,"○"))</f>
        <v/>
      </c>
      <c r="L178" s="35" t="str">
        <f aca="false">IF(OR(D178="",E178=""),"",D178*IFERROR(VLOOKUP(E178,設定!$A$7:$B$11,2,FALSE()),0))</f>
        <v/>
      </c>
      <c r="M178" s="31"/>
      <c r="N178" s="36"/>
      <c r="O178" s="37" t="str">
        <f aca="false">IF(A178="","",IF(AND(N178&lt;&gt;"",N178&lt;設定!$B$3),"次アクションの期限切れ",IF(OR(M178="",N178=""),"次アクション・期限が未設定",IF(AND(F178&lt;&gt;"",F178&lt;DATE(YEAR(設定!$B$3),MONTH(設定!$B$3),1)),"受注予定月を過ぎています",IF(AND(OR(E178="S",E178="A"),K178&lt;4),"確度に対してBANTが不足","")))))</f>
        <v/>
      </c>
    </row>
    <row r="179" customFormat="false" ht="15" hidden="false" customHeight="true" outlineLevel="0" collapsed="false">
      <c r="A179" s="31"/>
      <c r="B179" s="31"/>
      <c r="C179" s="26"/>
      <c r="D179" s="32"/>
      <c r="E179" s="31"/>
      <c r="F179" s="33"/>
      <c r="G179" s="31"/>
      <c r="H179" s="31"/>
      <c r="I179" s="31"/>
      <c r="J179" s="31"/>
      <c r="K179" s="34" t="str">
        <f aca="false">IF(A179="","",COUNTIF(G179:J179,"○"))</f>
        <v/>
      </c>
      <c r="L179" s="35" t="str">
        <f aca="false">IF(OR(D179="",E179=""),"",D179*IFERROR(VLOOKUP(E179,設定!$A$7:$B$11,2,FALSE()),0))</f>
        <v/>
      </c>
      <c r="M179" s="31"/>
      <c r="N179" s="36"/>
      <c r="O179" s="37" t="str">
        <f aca="false">IF(A179="","",IF(AND(N179&lt;&gt;"",N179&lt;設定!$B$3),"次アクションの期限切れ",IF(OR(M179="",N179=""),"次アクション・期限が未設定",IF(AND(F179&lt;&gt;"",F179&lt;DATE(YEAR(設定!$B$3),MONTH(設定!$B$3),1)),"受注予定月を過ぎています",IF(AND(OR(E179="S",E179="A"),K179&lt;4),"確度に対してBANTが不足","")))))</f>
        <v/>
      </c>
    </row>
    <row r="180" customFormat="false" ht="15" hidden="false" customHeight="true" outlineLevel="0" collapsed="false">
      <c r="A180" s="31"/>
      <c r="B180" s="31"/>
      <c r="C180" s="26"/>
      <c r="D180" s="32"/>
      <c r="E180" s="31"/>
      <c r="F180" s="33"/>
      <c r="G180" s="31"/>
      <c r="H180" s="31"/>
      <c r="I180" s="31"/>
      <c r="J180" s="31"/>
      <c r="K180" s="34" t="str">
        <f aca="false">IF(A180="","",COUNTIF(G180:J180,"○"))</f>
        <v/>
      </c>
      <c r="L180" s="35" t="str">
        <f aca="false">IF(OR(D180="",E180=""),"",D180*IFERROR(VLOOKUP(E180,設定!$A$7:$B$11,2,FALSE()),0))</f>
        <v/>
      </c>
      <c r="M180" s="31"/>
      <c r="N180" s="36"/>
      <c r="O180" s="37" t="str">
        <f aca="false">IF(A180="","",IF(AND(N180&lt;&gt;"",N180&lt;設定!$B$3),"次アクションの期限切れ",IF(OR(M180="",N180=""),"次アクション・期限が未設定",IF(AND(F180&lt;&gt;"",F180&lt;DATE(YEAR(設定!$B$3),MONTH(設定!$B$3),1)),"受注予定月を過ぎています",IF(AND(OR(E180="S",E180="A"),K180&lt;4),"確度に対してBANTが不足","")))))</f>
        <v/>
      </c>
    </row>
    <row r="181" customFormat="false" ht="15" hidden="false" customHeight="true" outlineLevel="0" collapsed="false">
      <c r="A181" s="31"/>
      <c r="B181" s="31"/>
      <c r="C181" s="26"/>
      <c r="D181" s="32"/>
      <c r="E181" s="31"/>
      <c r="F181" s="33"/>
      <c r="G181" s="31"/>
      <c r="H181" s="31"/>
      <c r="I181" s="31"/>
      <c r="J181" s="31"/>
      <c r="K181" s="34" t="str">
        <f aca="false">IF(A181="","",COUNTIF(G181:J181,"○"))</f>
        <v/>
      </c>
      <c r="L181" s="35" t="str">
        <f aca="false">IF(OR(D181="",E181=""),"",D181*IFERROR(VLOOKUP(E181,設定!$A$7:$B$11,2,FALSE()),0))</f>
        <v/>
      </c>
      <c r="M181" s="31"/>
      <c r="N181" s="36"/>
      <c r="O181" s="37" t="str">
        <f aca="false">IF(A181="","",IF(AND(N181&lt;&gt;"",N181&lt;設定!$B$3),"次アクションの期限切れ",IF(OR(M181="",N181=""),"次アクション・期限が未設定",IF(AND(F181&lt;&gt;"",F181&lt;DATE(YEAR(設定!$B$3),MONTH(設定!$B$3),1)),"受注予定月を過ぎています",IF(AND(OR(E181="S",E181="A"),K181&lt;4),"確度に対してBANTが不足","")))))</f>
        <v/>
      </c>
    </row>
    <row r="182" customFormat="false" ht="15" hidden="false" customHeight="true" outlineLevel="0" collapsed="false">
      <c r="A182" s="31"/>
      <c r="B182" s="31"/>
      <c r="C182" s="26"/>
      <c r="D182" s="32"/>
      <c r="E182" s="31"/>
      <c r="F182" s="33"/>
      <c r="G182" s="31"/>
      <c r="H182" s="31"/>
      <c r="I182" s="31"/>
      <c r="J182" s="31"/>
      <c r="K182" s="34" t="str">
        <f aca="false">IF(A182="","",COUNTIF(G182:J182,"○"))</f>
        <v/>
      </c>
      <c r="L182" s="35" t="str">
        <f aca="false">IF(OR(D182="",E182=""),"",D182*IFERROR(VLOOKUP(E182,設定!$A$7:$B$11,2,FALSE()),0))</f>
        <v/>
      </c>
      <c r="M182" s="31"/>
      <c r="N182" s="36"/>
      <c r="O182" s="37" t="str">
        <f aca="false">IF(A182="","",IF(AND(N182&lt;&gt;"",N182&lt;設定!$B$3),"次アクションの期限切れ",IF(OR(M182="",N182=""),"次アクション・期限が未設定",IF(AND(F182&lt;&gt;"",F182&lt;DATE(YEAR(設定!$B$3),MONTH(設定!$B$3),1)),"受注予定月を過ぎています",IF(AND(OR(E182="S",E182="A"),K182&lt;4),"確度に対してBANTが不足","")))))</f>
        <v/>
      </c>
    </row>
    <row r="183" customFormat="false" ht="15" hidden="false" customHeight="true" outlineLevel="0" collapsed="false">
      <c r="A183" s="31"/>
      <c r="B183" s="31"/>
      <c r="C183" s="26"/>
      <c r="D183" s="32"/>
      <c r="E183" s="31"/>
      <c r="F183" s="33"/>
      <c r="G183" s="31"/>
      <c r="H183" s="31"/>
      <c r="I183" s="31"/>
      <c r="J183" s="31"/>
      <c r="K183" s="34" t="str">
        <f aca="false">IF(A183="","",COUNTIF(G183:J183,"○"))</f>
        <v/>
      </c>
      <c r="L183" s="35" t="str">
        <f aca="false">IF(OR(D183="",E183=""),"",D183*IFERROR(VLOOKUP(E183,設定!$A$7:$B$11,2,FALSE()),0))</f>
        <v/>
      </c>
      <c r="M183" s="31"/>
      <c r="N183" s="36"/>
      <c r="O183" s="37" t="str">
        <f aca="false">IF(A183="","",IF(AND(N183&lt;&gt;"",N183&lt;設定!$B$3),"次アクションの期限切れ",IF(OR(M183="",N183=""),"次アクション・期限が未設定",IF(AND(F183&lt;&gt;"",F183&lt;DATE(YEAR(設定!$B$3),MONTH(設定!$B$3),1)),"受注予定月を過ぎています",IF(AND(OR(E183="S",E183="A"),K183&lt;4),"確度に対してBANTが不足","")))))</f>
        <v/>
      </c>
    </row>
    <row r="184" customFormat="false" ht="15" hidden="false" customHeight="true" outlineLevel="0" collapsed="false">
      <c r="A184" s="31"/>
      <c r="B184" s="31"/>
      <c r="C184" s="26"/>
      <c r="D184" s="32"/>
      <c r="E184" s="31"/>
      <c r="F184" s="33"/>
      <c r="G184" s="31"/>
      <c r="H184" s="31"/>
      <c r="I184" s="31"/>
      <c r="J184" s="31"/>
      <c r="K184" s="34" t="str">
        <f aca="false">IF(A184="","",COUNTIF(G184:J184,"○"))</f>
        <v/>
      </c>
      <c r="L184" s="35" t="str">
        <f aca="false">IF(OR(D184="",E184=""),"",D184*IFERROR(VLOOKUP(E184,設定!$A$7:$B$11,2,FALSE()),0))</f>
        <v/>
      </c>
      <c r="M184" s="31"/>
      <c r="N184" s="36"/>
      <c r="O184" s="37" t="str">
        <f aca="false">IF(A184="","",IF(AND(N184&lt;&gt;"",N184&lt;設定!$B$3),"次アクションの期限切れ",IF(OR(M184="",N184=""),"次アクション・期限が未設定",IF(AND(F184&lt;&gt;"",F184&lt;DATE(YEAR(設定!$B$3),MONTH(設定!$B$3),1)),"受注予定月を過ぎています",IF(AND(OR(E184="S",E184="A"),K184&lt;4),"確度に対してBANTが不足","")))))</f>
        <v/>
      </c>
    </row>
    <row r="185" customFormat="false" ht="15" hidden="false" customHeight="true" outlineLevel="0" collapsed="false">
      <c r="A185" s="31"/>
      <c r="B185" s="31"/>
      <c r="C185" s="26"/>
      <c r="D185" s="32"/>
      <c r="E185" s="31"/>
      <c r="F185" s="33"/>
      <c r="G185" s="31"/>
      <c r="H185" s="31"/>
      <c r="I185" s="31"/>
      <c r="J185" s="31"/>
      <c r="K185" s="34" t="str">
        <f aca="false">IF(A185="","",COUNTIF(G185:J185,"○"))</f>
        <v/>
      </c>
      <c r="L185" s="35" t="str">
        <f aca="false">IF(OR(D185="",E185=""),"",D185*IFERROR(VLOOKUP(E185,設定!$A$7:$B$11,2,FALSE()),0))</f>
        <v/>
      </c>
      <c r="M185" s="31"/>
      <c r="N185" s="36"/>
      <c r="O185" s="37" t="str">
        <f aca="false">IF(A185="","",IF(AND(N185&lt;&gt;"",N185&lt;設定!$B$3),"次アクションの期限切れ",IF(OR(M185="",N185=""),"次アクション・期限が未設定",IF(AND(F185&lt;&gt;"",F185&lt;DATE(YEAR(設定!$B$3),MONTH(設定!$B$3),1)),"受注予定月を過ぎています",IF(AND(OR(E185="S",E185="A"),K185&lt;4),"確度に対してBANTが不足","")))))</f>
        <v/>
      </c>
    </row>
    <row r="186" customFormat="false" ht="15" hidden="false" customHeight="true" outlineLevel="0" collapsed="false">
      <c r="A186" s="31"/>
      <c r="B186" s="31"/>
      <c r="C186" s="26"/>
      <c r="D186" s="32"/>
      <c r="E186" s="31"/>
      <c r="F186" s="33"/>
      <c r="G186" s="31"/>
      <c r="H186" s="31"/>
      <c r="I186" s="31"/>
      <c r="J186" s="31"/>
      <c r="K186" s="34" t="str">
        <f aca="false">IF(A186="","",COUNTIF(G186:J186,"○"))</f>
        <v/>
      </c>
      <c r="L186" s="35" t="str">
        <f aca="false">IF(OR(D186="",E186=""),"",D186*IFERROR(VLOOKUP(E186,設定!$A$7:$B$11,2,FALSE()),0))</f>
        <v/>
      </c>
      <c r="M186" s="31"/>
      <c r="N186" s="36"/>
      <c r="O186" s="37" t="str">
        <f aca="false">IF(A186="","",IF(AND(N186&lt;&gt;"",N186&lt;設定!$B$3),"次アクションの期限切れ",IF(OR(M186="",N186=""),"次アクション・期限が未設定",IF(AND(F186&lt;&gt;"",F186&lt;DATE(YEAR(設定!$B$3),MONTH(設定!$B$3),1)),"受注予定月を過ぎています",IF(AND(OR(E186="S",E186="A"),K186&lt;4),"確度に対してBANTが不足","")))))</f>
        <v/>
      </c>
    </row>
    <row r="187" customFormat="false" ht="15" hidden="false" customHeight="true" outlineLevel="0" collapsed="false">
      <c r="A187" s="31"/>
      <c r="B187" s="31"/>
      <c r="C187" s="26"/>
      <c r="D187" s="32"/>
      <c r="E187" s="31"/>
      <c r="F187" s="33"/>
      <c r="G187" s="31"/>
      <c r="H187" s="31"/>
      <c r="I187" s="31"/>
      <c r="J187" s="31"/>
      <c r="K187" s="34" t="str">
        <f aca="false">IF(A187="","",COUNTIF(G187:J187,"○"))</f>
        <v/>
      </c>
      <c r="L187" s="35" t="str">
        <f aca="false">IF(OR(D187="",E187=""),"",D187*IFERROR(VLOOKUP(E187,設定!$A$7:$B$11,2,FALSE()),0))</f>
        <v/>
      </c>
      <c r="M187" s="31"/>
      <c r="N187" s="36"/>
      <c r="O187" s="37" t="str">
        <f aca="false">IF(A187="","",IF(AND(N187&lt;&gt;"",N187&lt;設定!$B$3),"次アクションの期限切れ",IF(OR(M187="",N187=""),"次アクション・期限が未設定",IF(AND(F187&lt;&gt;"",F187&lt;DATE(YEAR(設定!$B$3),MONTH(設定!$B$3),1)),"受注予定月を過ぎています",IF(AND(OR(E187="S",E187="A"),K187&lt;4),"確度に対してBANTが不足","")))))</f>
        <v/>
      </c>
    </row>
    <row r="188" customFormat="false" ht="15" hidden="false" customHeight="true" outlineLevel="0" collapsed="false">
      <c r="A188" s="31"/>
      <c r="B188" s="31"/>
      <c r="C188" s="26"/>
      <c r="D188" s="32"/>
      <c r="E188" s="31"/>
      <c r="F188" s="33"/>
      <c r="G188" s="31"/>
      <c r="H188" s="31"/>
      <c r="I188" s="31"/>
      <c r="J188" s="31"/>
      <c r="K188" s="34" t="str">
        <f aca="false">IF(A188="","",COUNTIF(G188:J188,"○"))</f>
        <v/>
      </c>
      <c r="L188" s="35" t="str">
        <f aca="false">IF(OR(D188="",E188=""),"",D188*IFERROR(VLOOKUP(E188,設定!$A$7:$B$11,2,FALSE()),0))</f>
        <v/>
      </c>
      <c r="M188" s="31"/>
      <c r="N188" s="36"/>
      <c r="O188" s="37" t="str">
        <f aca="false">IF(A188="","",IF(AND(N188&lt;&gt;"",N188&lt;設定!$B$3),"次アクションの期限切れ",IF(OR(M188="",N188=""),"次アクション・期限が未設定",IF(AND(F188&lt;&gt;"",F188&lt;DATE(YEAR(設定!$B$3),MONTH(設定!$B$3),1)),"受注予定月を過ぎています",IF(AND(OR(E188="S",E188="A"),K188&lt;4),"確度に対してBANTが不足","")))))</f>
        <v/>
      </c>
    </row>
    <row r="189" customFormat="false" ht="15" hidden="false" customHeight="true" outlineLevel="0" collapsed="false">
      <c r="A189" s="31"/>
      <c r="B189" s="31"/>
      <c r="C189" s="26"/>
      <c r="D189" s="32"/>
      <c r="E189" s="31"/>
      <c r="F189" s="33"/>
      <c r="G189" s="31"/>
      <c r="H189" s="31"/>
      <c r="I189" s="31"/>
      <c r="J189" s="31"/>
      <c r="K189" s="34" t="str">
        <f aca="false">IF(A189="","",COUNTIF(G189:J189,"○"))</f>
        <v/>
      </c>
      <c r="L189" s="35" t="str">
        <f aca="false">IF(OR(D189="",E189=""),"",D189*IFERROR(VLOOKUP(E189,設定!$A$7:$B$11,2,FALSE()),0))</f>
        <v/>
      </c>
      <c r="M189" s="31"/>
      <c r="N189" s="36"/>
      <c r="O189" s="37" t="str">
        <f aca="false">IF(A189="","",IF(AND(N189&lt;&gt;"",N189&lt;設定!$B$3),"次アクションの期限切れ",IF(OR(M189="",N189=""),"次アクション・期限が未設定",IF(AND(F189&lt;&gt;"",F189&lt;DATE(YEAR(設定!$B$3),MONTH(設定!$B$3),1)),"受注予定月を過ぎています",IF(AND(OR(E189="S",E189="A"),K189&lt;4),"確度に対してBANTが不足","")))))</f>
        <v/>
      </c>
    </row>
    <row r="190" customFormat="false" ht="15" hidden="false" customHeight="true" outlineLevel="0" collapsed="false">
      <c r="A190" s="31"/>
      <c r="B190" s="31"/>
      <c r="C190" s="26"/>
      <c r="D190" s="32"/>
      <c r="E190" s="31"/>
      <c r="F190" s="33"/>
      <c r="G190" s="31"/>
      <c r="H190" s="31"/>
      <c r="I190" s="31"/>
      <c r="J190" s="31"/>
      <c r="K190" s="34" t="str">
        <f aca="false">IF(A190="","",COUNTIF(G190:J190,"○"))</f>
        <v/>
      </c>
      <c r="L190" s="35" t="str">
        <f aca="false">IF(OR(D190="",E190=""),"",D190*IFERROR(VLOOKUP(E190,設定!$A$7:$B$11,2,FALSE()),0))</f>
        <v/>
      </c>
      <c r="M190" s="31"/>
      <c r="N190" s="36"/>
      <c r="O190" s="37" t="str">
        <f aca="false">IF(A190="","",IF(AND(N190&lt;&gt;"",N190&lt;設定!$B$3),"次アクションの期限切れ",IF(OR(M190="",N190=""),"次アクション・期限が未設定",IF(AND(F190&lt;&gt;"",F190&lt;DATE(YEAR(設定!$B$3),MONTH(設定!$B$3),1)),"受注予定月を過ぎています",IF(AND(OR(E190="S",E190="A"),K190&lt;4),"確度に対してBANTが不足","")))))</f>
        <v/>
      </c>
    </row>
    <row r="191" customFormat="false" ht="15" hidden="false" customHeight="true" outlineLevel="0" collapsed="false">
      <c r="A191" s="31"/>
      <c r="B191" s="31"/>
      <c r="C191" s="26"/>
      <c r="D191" s="32"/>
      <c r="E191" s="31"/>
      <c r="F191" s="33"/>
      <c r="G191" s="31"/>
      <c r="H191" s="31"/>
      <c r="I191" s="31"/>
      <c r="J191" s="31"/>
      <c r="K191" s="34" t="str">
        <f aca="false">IF(A191="","",COUNTIF(G191:J191,"○"))</f>
        <v/>
      </c>
      <c r="L191" s="35" t="str">
        <f aca="false">IF(OR(D191="",E191=""),"",D191*IFERROR(VLOOKUP(E191,設定!$A$7:$B$11,2,FALSE()),0))</f>
        <v/>
      </c>
      <c r="M191" s="31"/>
      <c r="N191" s="36"/>
      <c r="O191" s="37" t="str">
        <f aca="false">IF(A191="","",IF(AND(N191&lt;&gt;"",N191&lt;設定!$B$3),"次アクションの期限切れ",IF(OR(M191="",N191=""),"次アクション・期限が未設定",IF(AND(F191&lt;&gt;"",F191&lt;DATE(YEAR(設定!$B$3),MONTH(設定!$B$3),1)),"受注予定月を過ぎています",IF(AND(OR(E191="S",E191="A"),K191&lt;4),"確度に対してBANTが不足","")))))</f>
        <v/>
      </c>
    </row>
    <row r="192" customFormat="false" ht="15" hidden="false" customHeight="true" outlineLevel="0" collapsed="false">
      <c r="A192" s="31"/>
      <c r="B192" s="31"/>
      <c r="C192" s="26"/>
      <c r="D192" s="32"/>
      <c r="E192" s="31"/>
      <c r="F192" s="33"/>
      <c r="G192" s="31"/>
      <c r="H192" s="31"/>
      <c r="I192" s="31"/>
      <c r="J192" s="31"/>
      <c r="K192" s="34" t="str">
        <f aca="false">IF(A192="","",COUNTIF(G192:J192,"○"))</f>
        <v/>
      </c>
      <c r="L192" s="35" t="str">
        <f aca="false">IF(OR(D192="",E192=""),"",D192*IFERROR(VLOOKUP(E192,設定!$A$7:$B$11,2,FALSE()),0))</f>
        <v/>
      </c>
      <c r="M192" s="31"/>
      <c r="N192" s="36"/>
      <c r="O192" s="37" t="str">
        <f aca="false">IF(A192="","",IF(AND(N192&lt;&gt;"",N192&lt;設定!$B$3),"次アクションの期限切れ",IF(OR(M192="",N192=""),"次アクション・期限が未設定",IF(AND(F192&lt;&gt;"",F192&lt;DATE(YEAR(設定!$B$3),MONTH(設定!$B$3),1)),"受注予定月を過ぎています",IF(AND(OR(E192="S",E192="A"),K192&lt;4),"確度に対してBANTが不足","")))))</f>
        <v/>
      </c>
    </row>
    <row r="193" customFormat="false" ht="15" hidden="false" customHeight="true" outlineLevel="0" collapsed="false">
      <c r="A193" s="31"/>
      <c r="B193" s="31"/>
      <c r="C193" s="26"/>
      <c r="D193" s="32"/>
      <c r="E193" s="31"/>
      <c r="F193" s="33"/>
      <c r="G193" s="31"/>
      <c r="H193" s="31"/>
      <c r="I193" s="31"/>
      <c r="J193" s="31"/>
      <c r="K193" s="34" t="str">
        <f aca="false">IF(A193="","",COUNTIF(G193:J193,"○"))</f>
        <v/>
      </c>
      <c r="L193" s="35" t="str">
        <f aca="false">IF(OR(D193="",E193=""),"",D193*IFERROR(VLOOKUP(E193,設定!$A$7:$B$11,2,FALSE()),0))</f>
        <v/>
      </c>
      <c r="M193" s="31"/>
      <c r="N193" s="36"/>
      <c r="O193" s="37" t="str">
        <f aca="false">IF(A193="","",IF(AND(N193&lt;&gt;"",N193&lt;設定!$B$3),"次アクションの期限切れ",IF(OR(M193="",N193=""),"次アクション・期限が未設定",IF(AND(F193&lt;&gt;"",F193&lt;DATE(YEAR(設定!$B$3),MONTH(設定!$B$3),1)),"受注予定月を過ぎています",IF(AND(OR(E193="S",E193="A"),K193&lt;4),"確度に対してBANTが不足","")))))</f>
        <v/>
      </c>
    </row>
    <row r="194" customFormat="false" ht="15" hidden="false" customHeight="true" outlineLevel="0" collapsed="false">
      <c r="A194" s="31"/>
      <c r="B194" s="31"/>
      <c r="C194" s="26"/>
      <c r="D194" s="32"/>
      <c r="E194" s="31"/>
      <c r="F194" s="33"/>
      <c r="G194" s="31"/>
      <c r="H194" s="31"/>
      <c r="I194" s="31"/>
      <c r="J194" s="31"/>
      <c r="K194" s="34" t="str">
        <f aca="false">IF(A194="","",COUNTIF(G194:J194,"○"))</f>
        <v/>
      </c>
      <c r="L194" s="35" t="str">
        <f aca="false">IF(OR(D194="",E194=""),"",D194*IFERROR(VLOOKUP(E194,設定!$A$7:$B$11,2,FALSE()),0))</f>
        <v/>
      </c>
      <c r="M194" s="31"/>
      <c r="N194" s="36"/>
      <c r="O194" s="37" t="str">
        <f aca="false">IF(A194="","",IF(AND(N194&lt;&gt;"",N194&lt;設定!$B$3),"次アクションの期限切れ",IF(OR(M194="",N194=""),"次アクション・期限が未設定",IF(AND(F194&lt;&gt;"",F194&lt;DATE(YEAR(設定!$B$3),MONTH(設定!$B$3),1)),"受注予定月を過ぎています",IF(AND(OR(E194="S",E194="A"),K194&lt;4),"確度に対してBANTが不足","")))))</f>
        <v/>
      </c>
    </row>
    <row r="195" customFormat="false" ht="15" hidden="false" customHeight="true" outlineLevel="0" collapsed="false">
      <c r="A195" s="31"/>
      <c r="B195" s="31"/>
      <c r="C195" s="26"/>
      <c r="D195" s="32"/>
      <c r="E195" s="31"/>
      <c r="F195" s="33"/>
      <c r="G195" s="31"/>
      <c r="H195" s="31"/>
      <c r="I195" s="31"/>
      <c r="J195" s="31"/>
      <c r="K195" s="34" t="str">
        <f aca="false">IF(A195="","",COUNTIF(G195:J195,"○"))</f>
        <v/>
      </c>
      <c r="L195" s="35" t="str">
        <f aca="false">IF(OR(D195="",E195=""),"",D195*IFERROR(VLOOKUP(E195,設定!$A$7:$B$11,2,FALSE()),0))</f>
        <v/>
      </c>
      <c r="M195" s="31"/>
      <c r="N195" s="36"/>
      <c r="O195" s="37" t="str">
        <f aca="false">IF(A195="","",IF(AND(N195&lt;&gt;"",N195&lt;設定!$B$3),"次アクションの期限切れ",IF(OR(M195="",N195=""),"次アクション・期限が未設定",IF(AND(F195&lt;&gt;"",F195&lt;DATE(YEAR(設定!$B$3),MONTH(設定!$B$3),1)),"受注予定月を過ぎています",IF(AND(OR(E195="S",E195="A"),K195&lt;4),"確度に対してBANTが不足","")))))</f>
        <v/>
      </c>
    </row>
    <row r="196" customFormat="false" ht="15" hidden="false" customHeight="true" outlineLevel="0" collapsed="false">
      <c r="A196" s="31"/>
      <c r="B196" s="31"/>
      <c r="C196" s="26"/>
      <c r="D196" s="32"/>
      <c r="E196" s="31"/>
      <c r="F196" s="33"/>
      <c r="G196" s="31"/>
      <c r="H196" s="31"/>
      <c r="I196" s="31"/>
      <c r="J196" s="31"/>
      <c r="K196" s="34" t="str">
        <f aca="false">IF(A196="","",COUNTIF(G196:J196,"○"))</f>
        <v/>
      </c>
      <c r="L196" s="35" t="str">
        <f aca="false">IF(OR(D196="",E196=""),"",D196*IFERROR(VLOOKUP(E196,設定!$A$7:$B$11,2,FALSE()),0))</f>
        <v/>
      </c>
      <c r="M196" s="31"/>
      <c r="N196" s="36"/>
      <c r="O196" s="37" t="str">
        <f aca="false">IF(A196="","",IF(AND(N196&lt;&gt;"",N196&lt;設定!$B$3),"次アクションの期限切れ",IF(OR(M196="",N196=""),"次アクション・期限が未設定",IF(AND(F196&lt;&gt;"",F196&lt;DATE(YEAR(設定!$B$3),MONTH(設定!$B$3),1)),"受注予定月を過ぎています",IF(AND(OR(E196="S",E196="A"),K196&lt;4),"確度に対してBANTが不足","")))))</f>
        <v/>
      </c>
    </row>
    <row r="197" customFormat="false" ht="15" hidden="false" customHeight="true" outlineLevel="0" collapsed="false">
      <c r="A197" s="31"/>
      <c r="B197" s="31"/>
      <c r="C197" s="26"/>
      <c r="D197" s="32"/>
      <c r="E197" s="31"/>
      <c r="F197" s="33"/>
      <c r="G197" s="31"/>
      <c r="H197" s="31"/>
      <c r="I197" s="31"/>
      <c r="J197" s="31"/>
      <c r="K197" s="34" t="str">
        <f aca="false">IF(A197="","",COUNTIF(G197:J197,"○"))</f>
        <v/>
      </c>
      <c r="L197" s="35" t="str">
        <f aca="false">IF(OR(D197="",E197=""),"",D197*IFERROR(VLOOKUP(E197,設定!$A$7:$B$11,2,FALSE()),0))</f>
        <v/>
      </c>
      <c r="M197" s="31"/>
      <c r="N197" s="36"/>
      <c r="O197" s="37" t="str">
        <f aca="false">IF(A197="","",IF(AND(N197&lt;&gt;"",N197&lt;設定!$B$3),"次アクションの期限切れ",IF(OR(M197="",N197=""),"次アクション・期限が未設定",IF(AND(F197&lt;&gt;"",F197&lt;DATE(YEAR(設定!$B$3),MONTH(設定!$B$3),1)),"受注予定月を過ぎています",IF(AND(OR(E197="S",E197="A"),K197&lt;4),"確度に対してBANTが不足","")))))</f>
        <v/>
      </c>
    </row>
    <row r="198" customFormat="false" ht="15" hidden="false" customHeight="true" outlineLevel="0" collapsed="false">
      <c r="A198" s="31"/>
      <c r="B198" s="31"/>
      <c r="C198" s="26"/>
      <c r="D198" s="32"/>
      <c r="E198" s="31"/>
      <c r="F198" s="33"/>
      <c r="G198" s="31"/>
      <c r="H198" s="31"/>
      <c r="I198" s="31"/>
      <c r="J198" s="31"/>
      <c r="K198" s="34" t="str">
        <f aca="false">IF(A198="","",COUNTIF(G198:J198,"○"))</f>
        <v/>
      </c>
      <c r="L198" s="35" t="str">
        <f aca="false">IF(OR(D198="",E198=""),"",D198*IFERROR(VLOOKUP(E198,設定!$A$7:$B$11,2,FALSE()),0))</f>
        <v/>
      </c>
      <c r="M198" s="31"/>
      <c r="N198" s="36"/>
      <c r="O198" s="37" t="str">
        <f aca="false">IF(A198="","",IF(AND(N198&lt;&gt;"",N198&lt;設定!$B$3),"次アクションの期限切れ",IF(OR(M198="",N198=""),"次アクション・期限が未設定",IF(AND(F198&lt;&gt;"",F198&lt;DATE(YEAR(設定!$B$3),MONTH(設定!$B$3),1)),"受注予定月を過ぎています",IF(AND(OR(E198="S",E198="A"),K198&lt;4),"確度に対してBANTが不足","")))))</f>
        <v/>
      </c>
    </row>
    <row r="199" customFormat="false" ht="15" hidden="false" customHeight="true" outlineLevel="0" collapsed="false">
      <c r="A199" s="31"/>
      <c r="B199" s="31"/>
      <c r="C199" s="26"/>
      <c r="D199" s="32"/>
      <c r="E199" s="31"/>
      <c r="F199" s="33"/>
      <c r="G199" s="31"/>
      <c r="H199" s="31"/>
      <c r="I199" s="31"/>
      <c r="J199" s="31"/>
      <c r="K199" s="34" t="str">
        <f aca="false">IF(A199="","",COUNTIF(G199:J199,"○"))</f>
        <v/>
      </c>
      <c r="L199" s="35" t="str">
        <f aca="false">IF(OR(D199="",E199=""),"",D199*IFERROR(VLOOKUP(E199,設定!$A$7:$B$11,2,FALSE()),0))</f>
        <v/>
      </c>
      <c r="M199" s="31"/>
      <c r="N199" s="36"/>
      <c r="O199" s="37" t="str">
        <f aca="false">IF(A199="","",IF(AND(N199&lt;&gt;"",N199&lt;設定!$B$3),"次アクションの期限切れ",IF(OR(M199="",N199=""),"次アクション・期限が未設定",IF(AND(F199&lt;&gt;"",F199&lt;DATE(YEAR(設定!$B$3),MONTH(設定!$B$3),1)),"受注予定月を過ぎています",IF(AND(OR(E199="S",E199="A"),K199&lt;4),"確度に対してBANTが不足","")))))</f>
        <v/>
      </c>
    </row>
    <row r="200" customFormat="false" ht="15" hidden="false" customHeight="true" outlineLevel="0" collapsed="false">
      <c r="A200" s="31"/>
      <c r="B200" s="31"/>
      <c r="C200" s="26"/>
      <c r="D200" s="32"/>
      <c r="E200" s="31"/>
      <c r="F200" s="33"/>
      <c r="G200" s="31"/>
      <c r="H200" s="31"/>
      <c r="I200" s="31"/>
      <c r="J200" s="31"/>
      <c r="K200" s="34" t="str">
        <f aca="false">IF(A200="","",COUNTIF(G200:J200,"○"))</f>
        <v/>
      </c>
      <c r="L200" s="35" t="str">
        <f aca="false">IF(OR(D200="",E200=""),"",D200*IFERROR(VLOOKUP(E200,設定!$A$7:$B$11,2,FALSE()),0))</f>
        <v/>
      </c>
      <c r="M200" s="31"/>
      <c r="N200" s="36"/>
      <c r="O200" s="37" t="str">
        <f aca="false">IF(A200="","",IF(AND(N200&lt;&gt;"",N200&lt;設定!$B$3),"次アクションの期限切れ",IF(OR(M200="",N200=""),"次アクション・期限が未設定",IF(AND(F200&lt;&gt;"",F200&lt;DATE(YEAR(設定!$B$3),MONTH(設定!$B$3),1)),"受注予定月を過ぎています",IF(AND(OR(E200="S",E200="A"),K200&lt;4),"確度に対してBANTが不足","")))))</f>
        <v/>
      </c>
    </row>
    <row r="201" customFormat="false" ht="15" hidden="false" customHeight="true" outlineLevel="0" collapsed="false">
      <c r="A201" s="31"/>
      <c r="B201" s="31"/>
      <c r="C201" s="26"/>
      <c r="D201" s="32"/>
      <c r="E201" s="31"/>
      <c r="F201" s="33"/>
      <c r="G201" s="31"/>
      <c r="H201" s="31"/>
      <c r="I201" s="31"/>
      <c r="J201" s="31"/>
      <c r="K201" s="34" t="str">
        <f aca="false">IF(A201="","",COUNTIF(G201:J201,"○"))</f>
        <v/>
      </c>
      <c r="L201" s="35" t="str">
        <f aca="false">IF(OR(D201="",E201=""),"",D201*IFERROR(VLOOKUP(E201,設定!$A$7:$B$11,2,FALSE()),0))</f>
        <v/>
      </c>
      <c r="M201" s="31"/>
      <c r="N201" s="36"/>
      <c r="O201" s="37" t="str">
        <f aca="false">IF(A201="","",IF(AND(N201&lt;&gt;"",N201&lt;設定!$B$3),"次アクションの期限切れ",IF(OR(M201="",N201=""),"次アクション・期限が未設定",IF(AND(F201&lt;&gt;"",F201&lt;DATE(YEAR(設定!$B$3),MONTH(設定!$B$3),1)),"受注予定月を過ぎています",IF(AND(OR(E201="S",E201="A"),K201&lt;4),"確度に対してBANTが不足","")))))</f>
        <v/>
      </c>
    </row>
    <row r="202" customFormat="false" ht="15" hidden="false" customHeight="true" outlineLevel="0" collapsed="false">
      <c r="A202" s="31"/>
      <c r="B202" s="31"/>
      <c r="C202" s="26"/>
      <c r="D202" s="32"/>
      <c r="E202" s="31"/>
      <c r="F202" s="33"/>
      <c r="G202" s="31"/>
      <c r="H202" s="31"/>
      <c r="I202" s="31"/>
      <c r="J202" s="31"/>
      <c r="K202" s="34" t="str">
        <f aca="false">IF(A202="","",COUNTIF(G202:J202,"○"))</f>
        <v/>
      </c>
      <c r="L202" s="35" t="str">
        <f aca="false">IF(OR(D202="",E202=""),"",D202*IFERROR(VLOOKUP(E202,設定!$A$7:$B$11,2,FALSE()),0))</f>
        <v/>
      </c>
      <c r="M202" s="31"/>
      <c r="N202" s="36"/>
      <c r="O202" s="37" t="str">
        <f aca="false">IF(A202="","",IF(AND(N202&lt;&gt;"",N202&lt;設定!$B$3),"次アクションの期限切れ",IF(OR(M202="",N202=""),"次アクション・期限が未設定",IF(AND(F202&lt;&gt;"",F202&lt;DATE(YEAR(設定!$B$3),MONTH(設定!$B$3),1)),"受注予定月を過ぎています",IF(AND(OR(E202="S",E202="A"),K202&lt;4),"確度に対してBANTが不足","")))))</f>
        <v/>
      </c>
    </row>
    <row r="203" customFormat="false" ht="15" hidden="false" customHeight="true" outlineLevel="0" collapsed="false">
      <c r="A203" s="31"/>
      <c r="B203" s="31"/>
      <c r="C203" s="26"/>
      <c r="D203" s="32"/>
      <c r="E203" s="31"/>
      <c r="F203" s="33"/>
      <c r="G203" s="31"/>
      <c r="H203" s="31"/>
      <c r="I203" s="31"/>
      <c r="J203" s="31"/>
      <c r="K203" s="34" t="str">
        <f aca="false">IF(A203="","",COUNTIF(G203:J203,"○"))</f>
        <v/>
      </c>
      <c r="L203" s="35" t="str">
        <f aca="false">IF(OR(D203="",E203=""),"",D203*IFERROR(VLOOKUP(E203,設定!$A$7:$B$11,2,FALSE()),0))</f>
        <v/>
      </c>
      <c r="M203" s="31"/>
      <c r="N203" s="36"/>
      <c r="O203" s="37" t="str">
        <f aca="false">IF(A203="","",IF(AND(N203&lt;&gt;"",N203&lt;設定!$B$3),"次アクションの期限切れ",IF(OR(M203="",N203=""),"次アクション・期限が未設定",IF(AND(F203&lt;&gt;"",F203&lt;DATE(YEAR(設定!$B$3),MONTH(設定!$B$3),1)),"受注予定月を過ぎています",IF(AND(OR(E203="S",E203="A"),K203&lt;4),"確度に対してBANTが不足","")))))</f>
        <v/>
      </c>
    </row>
    <row r="204" customFormat="false" ht="15" hidden="false" customHeight="true" outlineLevel="0" collapsed="false">
      <c r="A204" s="31"/>
      <c r="B204" s="31"/>
      <c r="C204" s="26"/>
      <c r="D204" s="32"/>
      <c r="E204" s="31"/>
      <c r="F204" s="33"/>
      <c r="G204" s="31"/>
      <c r="H204" s="31"/>
      <c r="I204" s="31"/>
      <c r="J204" s="31"/>
      <c r="K204" s="34" t="str">
        <f aca="false">IF(A204="","",COUNTIF(G204:J204,"○"))</f>
        <v/>
      </c>
      <c r="L204" s="35" t="str">
        <f aca="false">IF(OR(D204="",E204=""),"",D204*IFERROR(VLOOKUP(E204,設定!$A$7:$B$11,2,FALSE()),0))</f>
        <v/>
      </c>
      <c r="M204" s="31"/>
      <c r="N204" s="36"/>
      <c r="O204" s="37" t="str">
        <f aca="false">IF(A204="","",IF(AND(N204&lt;&gt;"",N204&lt;設定!$B$3),"次アクションの期限切れ",IF(OR(M204="",N204=""),"次アクション・期限が未設定",IF(AND(F204&lt;&gt;"",F204&lt;DATE(YEAR(設定!$B$3),MONTH(設定!$B$3),1)),"受注予定月を過ぎています",IF(AND(OR(E204="S",E204="A"),K204&lt;4),"確度に対してBANTが不足","")))))</f>
        <v/>
      </c>
    </row>
  </sheetData>
  <conditionalFormatting sqref="A5:O204">
    <cfRule type="expression" priority="2" aboveAverage="0" equalAverage="0" bottom="0" percent="0" rank="0" text="" dxfId="0">
      <formula>$O5="次アクションの期限切れ"</formula>
    </cfRule>
    <cfRule type="expression" priority="3" aboveAverage="0" equalAverage="0" bottom="0" percent="0" rank="0" text="" dxfId="1">
      <formula>$O5="受注予定月を過ぎています"</formula>
    </cfRule>
  </conditionalFormatting>
  <conditionalFormatting sqref="O5:O204">
    <cfRule type="expression" priority="4" aboveAverage="0" equalAverage="0" bottom="0" percent="0" rank="0" text="" dxfId="2">
      <formula>$O5&lt;&gt;""</formula>
    </cfRule>
  </conditionalFormatting>
  <conditionalFormatting sqref="G5:J204">
    <cfRule type="expression" priority="5" aboveAverage="0" equalAverage="0" bottom="0" percent="0" rank="0" text="" dxfId="3">
      <formula>G5="×"</formula>
    </cfRule>
  </conditionalFormatting>
  <dataValidations count="5">
    <dataValidation allowBlank="true" error="「設定」シートの一覧から選んでください。" errorStyle="stop" errorTitle="選択肢から選んでください" operator="between" showDropDown="false" showErrorMessage="true" showInputMessage="false" sqref="C5:C204" type="list">
      <formula1>設定!$A$16:$A$35</formula1>
      <formula2>0</formula2>
    </dataValidation>
    <dataValidation allowBlank="true" error="「設定」シートの一覧から選んでください。" errorStyle="stop" errorTitle="選択肢から選んでください" operator="between" showDropDown="false" showErrorMessage="true" showInputMessage="false" sqref="E5:E204" type="list">
      <formula1>設定!$A$7:$A$11</formula1>
      <formula2>0</formula2>
    </dataValidation>
    <dataValidation allowBlank="true" error="一覧の中から選んでください。" errorStyle="stop" errorTitle="選択肢から選んでください" operator="between" prompt="○＝確認できた　×＝まだ" promptTitle="入力" showDropDown="false" showErrorMessage="true" showInputMessage="true" sqref="G5:J204" type="list">
      <formula1>"○,×"</formula1>
      <formula2>0</formula2>
    </dataValidation>
    <dataValidation allowBlank="true" error="0以上の数字で入力してください（単位は見出しのとおり）。" errorStyle="stop" errorTitle="数字を入力してください" operator="greaterThanOrEqual" showDropDown="false" showErrorMessage="true" showInputMessage="false" sqref="D5:D204" type="decimal">
      <formula1>0</formula1>
      <formula2>0</formula2>
    </dataValidation>
    <dataValidation allowBlank="true" error="2026/10/31 のように日付で入力してください。" errorStyle="stop" errorTitle="日付を入力してください" operator="greaterThan" showDropDown="false" showErrorMessage="true" showInputMessage="false" sqref="F5:F204 N5:N2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4"/>
    <col collapsed="false" customWidth="true" hidden="false" outlineLevel="0" max="4" min="4" style="1" width="16"/>
    <col collapsed="false" customWidth="true" hidden="false" outlineLevel="0" max="5" min="5" style="1" width="10"/>
    <col collapsed="false" customWidth="true" hidden="false" outlineLevel="0" max="6" min="6" style="1" width="14"/>
  </cols>
  <sheetData>
    <row r="1" customFormat="false" ht="17.25" hidden="false" customHeight="true" outlineLevel="0" collapsed="false">
      <c r="A1" s="20" t="s">
        <v>86</v>
      </c>
    </row>
    <row r="2" customFormat="false" ht="15" hidden="false" customHeight="true" outlineLevel="0" collapsed="false">
      <c r="A2" s="3" t="s">
        <v>87</v>
      </c>
    </row>
    <row r="4" customFormat="false" ht="15" hidden="false" customHeight="true" outlineLevel="0" collapsed="false">
      <c r="A4" s="23" t="s">
        <v>88</v>
      </c>
      <c r="B4" s="23" t="s">
        <v>89</v>
      </c>
      <c r="C4" s="23" t="s">
        <v>25</v>
      </c>
      <c r="D4" s="23" t="s">
        <v>90</v>
      </c>
      <c r="E4" s="23" t="s">
        <v>91</v>
      </c>
      <c r="F4" s="23" t="s">
        <v>92</v>
      </c>
    </row>
    <row r="5" customFormat="false" ht="15" hidden="false" customHeight="true" outlineLevel="0" collapsed="false">
      <c r="A5" s="38" t="n">
        <f aca="false">設定!$B$4</f>
        <v>46296</v>
      </c>
      <c r="B5" s="35" t="n">
        <f aca="false">SUMIFS(案件表!$D$5:$D$204,案件表!$F$5:$F$204,"&gt;="&amp;$A5,案件表!$F$5:$F$204,"&lt;"&amp;EDATE($A5,1))</f>
        <v>840</v>
      </c>
      <c r="C5" s="35" t="n">
        <f aca="false">SUMIFS(案件表!$L$5:$L$204,案件表!$F$5:$F$204,"&gt;="&amp;$A5,案件表!$F$5:$F$204,"&lt;"&amp;EDATE($A5,1))</f>
        <v>840</v>
      </c>
      <c r="D5" s="35" t="n">
        <f aca="false">SUMIFS(案件表!$L$5:$L$204,案件表!$F$5:$F$204,"&gt;="&amp;$A5,案件表!$F$5:$F$204,"&lt;"&amp;EDATE($A5,1),案件表!$E$5:$E$204,"S")+SUMIFS(案件表!$L$5:$L$204,案件表!$F$5:$F$204,"&gt;="&amp;$A5,案件表!$F$5:$F$204,"&lt;"&amp;EDATE($A5,1),案件表!$E$5:$E$204,"A")</f>
        <v>840</v>
      </c>
      <c r="E5" s="39" t="n">
        <f aca="false">COUNTIFS(案件表!$F$5:$F$204,"&gt;="&amp;$A5,案件表!$F$5:$F$204,"&lt;"&amp;EDATE($A5,1))</f>
        <v>1</v>
      </c>
      <c r="F5" s="35" t="n">
        <f aca="false">C5</f>
        <v>840</v>
      </c>
    </row>
    <row r="6" customFormat="false" ht="15" hidden="false" customHeight="true" outlineLevel="0" collapsed="false">
      <c r="A6" s="38" t="n">
        <f aca="false">EDATE(A5,1)</f>
        <v>46327</v>
      </c>
      <c r="B6" s="35" t="n">
        <f aca="false">SUMIFS(案件表!$D$5:$D$204,案件表!$F$5:$F$204,"&gt;="&amp;$A6,案件表!$F$5:$F$204,"&lt;"&amp;EDATE($A6,1))</f>
        <v>2700</v>
      </c>
      <c r="C6" s="35" t="n">
        <f aca="false">SUMIFS(案件表!$L$5:$L$204,案件表!$F$5:$F$204,"&gt;="&amp;$A6,案件表!$F$5:$F$204,"&lt;"&amp;EDATE($A6,1))</f>
        <v>2160</v>
      </c>
      <c r="D6" s="35" t="n">
        <f aca="false">SUMIFS(案件表!$L$5:$L$204,案件表!$F$5:$F$204,"&gt;="&amp;$A6,案件表!$F$5:$F$204,"&lt;"&amp;EDATE($A6,1),案件表!$E$5:$E$204,"S")+SUMIFS(案件表!$L$5:$L$204,案件表!$F$5:$F$204,"&gt;="&amp;$A6,案件表!$F$5:$F$204,"&lt;"&amp;EDATE($A6,1),案件表!$E$5:$E$204,"A")</f>
        <v>2160</v>
      </c>
      <c r="E6" s="39" t="n">
        <f aca="false">COUNTIFS(案件表!$F$5:$F$204,"&gt;="&amp;$A6,案件表!$F$5:$F$204,"&lt;"&amp;EDATE($A6,1))</f>
        <v>1</v>
      </c>
      <c r="F6" s="35" t="n">
        <f aca="false">F5+C6</f>
        <v>3000</v>
      </c>
    </row>
    <row r="7" customFormat="false" ht="15" hidden="false" customHeight="true" outlineLevel="0" collapsed="false">
      <c r="A7" s="38" t="n">
        <f aca="false">EDATE(A6,1)</f>
        <v>46357</v>
      </c>
      <c r="B7" s="35" t="n">
        <f aca="false">SUMIFS(案件表!$D$5:$D$204,案件表!$F$5:$F$204,"&gt;="&amp;$A7,案件表!$F$5:$F$204,"&lt;"&amp;EDATE($A7,1))</f>
        <v>960</v>
      </c>
      <c r="C7" s="35" t="n">
        <f aca="false">SUMIFS(案件表!$L$5:$L$204,案件表!$F$5:$F$204,"&gt;="&amp;$A7,案件表!$F$5:$F$204,"&lt;"&amp;EDATE($A7,1))</f>
        <v>576</v>
      </c>
      <c r="D7" s="35" t="n">
        <f aca="false">SUMIFS(案件表!$L$5:$L$204,案件表!$F$5:$F$204,"&gt;="&amp;$A7,案件表!$F$5:$F$204,"&lt;"&amp;EDATE($A7,1),案件表!$E$5:$E$204,"S")+SUMIFS(案件表!$L$5:$L$204,案件表!$F$5:$F$204,"&gt;="&amp;$A7,案件表!$F$5:$F$204,"&lt;"&amp;EDATE($A7,1),案件表!$E$5:$E$204,"A")</f>
        <v>0</v>
      </c>
      <c r="E7" s="39" t="n">
        <f aca="false">COUNTIFS(案件表!$F$5:$F$204,"&gt;="&amp;$A7,案件表!$F$5:$F$204,"&lt;"&amp;EDATE($A7,1))</f>
        <v>1</v>
      </c>
      <c r="F7" s="35" t="n">
        <f aca="false">F6+C7</f>
        <v>3576</v>
      </c>
    </row>
    <row r="8" customFormat="false" ht="15" hidden="false" customHeight="true" outlineLevel="0" collapsed="false">
      <c r="A8" s="38" t="n">
        <f aca="false">EDATE(A7,1)</f>
        <v>46388</v>
      </c>
      <c r="B8" s="35" t="n">
        <f aca="false">SUMIFS(案件表!$D$5:$D$204,案件表!$F$5:$F$204,"&gt;="&amp;$A8,案件表!$F$5:$F$204,"&lt;"&amp;EDATE($A8,1))</f>
        <v>1200</v>
      </c>
      <c r="C8" s="35" t="n">
        <f aca="false">SUMIFS(案件表!$L$5:$L$204,案件表!$F$5:$F$204,"&gt;="&amp;$A8,案件表!$F$5:$F$204,"&lt;"&amp;EDATE($A8,1))</f>
        <v>360</v>
      </c>
      <c r="D8" s="35" t="n">
        <f aca="false">SUMIFS(案件表!$L$5:$L$204,案件表!$F$5:$F$204,"&gt;="&amp;$A8,案件表!$F$5:$F$204,"&lt;"&amp;EDATE($A8,1),案件表!$E$5:$E$204,"S")+SUMIFS(案件表!$L$5:$L$204,案件表!$F$5:$F$204,"&gt;="&amp;$A8,案件表!$F$5:$F$204,"&lt;"&amp;EDATE($A8,1),案件表!$E$5:$E$204,"A")</f>
        <v>0</v>
      </c>
      <c r="E8" s="39" t="n">
        <f aca="false">COUNTIFS(案件表!$F$5:$F$204,"&gt;="&amp;$A8,案件表!$F$5:$F$204,"&lt;"&amp;EDATE($A8,1))</f>
        <v>1</v>
      </c>
      <c r="F8" s="35" t="n">
        <f aca="false">F7+C8</f>
        <v>3936</v>
      </c>
    </row>
    <row r="9" customFormat="false" ht="15" hidden="false" customHeight="true" outlineLevel="0" collapsed="false">
      <c r="A9" s="38" t="n">
        <f aca="false">EDATE(A8,1)</f>
        <v>46419</v>
      </c>
      <c r="B9" s="35" t="n">
        <f aca="false">SUMIFS(案件表!$D$5:$D$204,案件表!$F$5:$F$204,"&gt;="&amp;$A9,案件表!$F$5:$F$204,"&lt;"&amp;EDATE($A9,1))</f>
        <v>0</v>
      </c>
      <c r="C9" s="35" t="n">
        <f aca="false">SUMIFS(案件表!$L$5:$L$204,案件表!$F$5:$F$204,"&gt;="&amp;$A9,案件表!$F$5:$F$204,"&lt;"&amp;EDATE($A9,1))</f>
        <v>0</v>
      </c>
      <c r="D9" s="35" t="n">
        <f aca="false">SUMIFS(案件表!$L$5:$L$204,案件表!$F$5:$F$204,"&gt;="&amp;$A9,案件表!$F$5:$F$204,"&lt;"&amp;EDATE($A9,1),案件表!$E$5:$E$204,"S")+SUMIFS(案件表!$L$5:$L$204,案件表!$F$5:$F$204,"&gt;="&amp;$A9,案件表!$F$5:$F$204,"&lt;"&amp;EDATE($A9,1),案件表!$E$5:$E$204,"A")</f>
        <v>0</v>
      </c>
      <c r="E9" s="39" t="n">
        <f aca="false">COUNTIFS(案件表!$F$5:$F$204,"&gt;="&amp;$A9,案件表!$F$5:$F$204,"&lt;"&amp;EDATE($A9,1))</f>
        <v>0</v>
      </c>
      <c r="F9" s="35" t="n">
        <f aca="false">F8+C9</f>
        <v>3936</v>
      </c>
    </row>
    <row r="10" customFormat="false" ht="15" hidden="false" customHeight="true" outlineLevel="0" collapsed="false">
      <c r="A10" s="38" t="n">
        <f aca="false">EDATE(A9,1)</f>
        <v>46447</v>
      </c>
      <c r="B10" s="35" t="n">
        <f aca="false">SUMIFS(案件表!$D$5:$D$204,案件表!$F$5:$F$204,"&gt;="&amp;$A10,案件表!$F$5:$F$204,"&lt;"&amp;EDATE($A10,1))</f>
        <v>0</v>
      </c>
      <c r="C10" s="35" t="n">
        <f aca="false">SUMIFS(案件表!$L$5:$L$204,案件表!$F$5:$F$204,"&gt;="&amp;$A10,案件表!$F$5:$F$204,"&lt;"&amp;EDATE($A10,1))</f>
        <v>0</v>
      </c>
      <c r="D10" s="35" t="n">
        <f aca="false">SUMIFS(案件表!$L$5:$L$204,案件表!$F$5:$F$204,"&gt;="&amp;$A10,案件表!$F$5:$F$204,"&lt;"&amp;EDATE($A10,1),案件表!$E$5:$E$204,"S")+SUMIFS(案件表!$L$5:$L$204,案件表!$F$5:$F$204,"&gt;="&amp;$A10,案件表!$F$5:$F$204,"&lt;"&amp;EDATE($A10,1),案件表!$E$5:$E$204,"A")</f>
        <v>0</v>
      </c>
      <c r="E10" s="39" t="n">
        <f aca="false">COUNTIFS(案件表!$F$5:$F$204,"&gt;="&amp;$A10,案件表!$F$5:$F$204,"&lt;"&amp;EDATE($A10,1))</f>
        <v>0</v>
      </c>
      <c r="F10" s="35" t="n">
        <f aca="false">F9+C10</f>
        <v>3936</v>
      </c>
    </row>
    <row r="11" customFormat="false" ht="15" hidden="false" customHeight="true" outlineLevel="0" collapsed="false">
      <c r="A11" s="38" t="n">
        <f aca="false">EDATE(A10,1)</f>
        <v>46478</v>
      </c>
      <c r="B11" s="35" t="n">
        <f aca="false">SUMIFS(案件表!$D$5:$D$204,案件表!$F$5:$F$204,"&gt;="&amp;$A11,案件表!$F$5:$F$204,"&lt;"&amp;EDATE($A11,1))</f>
        <v>0</v>
      </c>
      <c r="C11" s="35" t="n">
        <f aca="false">SUMIFS(案件表!$L$5:$L$204,案件表!$F$5:$F$204,"&gt;="&amp;$A11,案件表!$F$5:$F$204,"&lt;"&amp;EDATE($A11,1))</f>
        <v>0</v>
      </c>
      <c r="D11" s="35" t="n">
        <f aca="false">SUMIFS(案件表!$L$5:$L$204,案件表!$F$5:$F$204,"&gt;="&amp;$A11,案件表!$F$5:$F$204,"&lt;"&amp;EDATE($A11,1),案件表!$E$5:$E$204,"S")+SUMIFS(案件表!$L$5:$L$204,案件表!$F$5:$F$204,"&gt;="&amp;$A11,案件表!$F$5:$F$204,"&lt;"&amp;EDATE($A11,1),案件表!$E$5:$E$204,"A")</f>
        <v>0</v>
      </c>
      <c r="E11" s="39" t="n">
        <f aca="false">COUNTIFS(案件表!$F$5:$F$204,"&gt;="&amp;$A11,案件表!$F$5:$F$204,"&lt;"&amp;EDATE($A11,1))</f>
        <v>0</v>
      </c>
      <c r="F11" s="35" t="n">
        <f aca="false">F10+C11</f>
        <v>3936</v>
      </c>
    </row>
    <row r="12" customFormat="false" ht="15" hidden="false" customHeight="true" outlineLevel="0" collapsed="false">
      <c r="A12" s="38" t="n">
        <f aca="false">EDATE(A11,1)</f>
        <v>46508</v>
      </c>
      <c r="B12" s="35" t="n">
        <f aca="false">SUMIFS(案件表!$D$5:$D$204,案件表!$F$5:$F$204,"&gt;="&amp;$A12,案件表!$F$5:$F$204,"&lt;"&amp;EDATE($A12,1))</f>
        <v>0</v>
      </c>
      <c r="C12" s="35" t="n">
        <f aca="false">SUMIFS(案件表!$L$5:$L$204,案件表!$F$5:$F$204,"&gt;="&amp;$A12,案件表!$F$5:$F$204,"&lt;"&amp;EDATE($A12,1))</f>
        <v>0</v>
      </c>
      <c r="D12" s="35" t="n">
        <f aca="false">SUMIFS(案件表!$L$5:$L$204,案件表!$F$5:$F$204,"&gt;="&amp;$A12,案件表!$F$5:$F$204,"&lt;"&amp;EDATE($A12,1),案件表!$E$5:$E$204,"S")+SUMIFS(案件表!$L$5:$L$204,案件表!$F$5:$F$204,"&gt;="&amp;$A12,案件表!$F$5:$F$204,"&lt;"&amp;EDATE($A12,1),案件表!$E$5:$E$204,"A")</f>
        <v>0</v>
      </c>
      <c r="E12" s="39" t="n">
        <f aca="false">COUNTIFS(案件表!$F$5:$F$204,"&gt;="&amp;$A12,案件表!$F$5:$F$204,"&lt;"&amp;EDATE($A12,1))</f>
        <v>0</v>
      </c>
      <c r="F12" s="35" t="n">
        <f aca="false">F11+C12</f>
        <v>3936</v>
      </c>
    </row>
    <row r="13" customFormat="false" ht="15" hidden="false" customHeight="true" outlineLevel="0" collapsed="false">
      <c r="A13" s="38" t="n">
        <f aca="false">EDATE(A12,1)</f>
        <v>46539</v>
      </c>
      <c r="B13" s="35" t="n">
        <f aca="false">SUMIFS(案件表!$D$5:$D$204,案件表!$F$5:$F$204,"&gt;="&amp;$A13,案件表!$F$5:$F$204,"&lt;"&amp;EDATE($A13,1))</f>
        <v>0</v>
      </c>
      <c r="C13" s="35" t="n">
        <f aca="false">SUMIFS(案件表!$L$5:$L$204,案件表!$F$5:$F$204,"&gt;="&amp;$A13,案件表!$F$5:$F$204,"&lt;"&amp;EDATE($A13,1))</f>
        <v>0</v>
      </c>
      <c r="D13" s="35" t="n">
        <f aca="false">SUMIFS(案件表!$L$5:$L$204,案件表!$F$5:$F$204,"&gt;="&amp;$A13,案件表!$F$5:$F$204,"&lt;"&amp;EDATE($A13,1),案件表!$E$5:$E$204,"S")+SUMIFS(案件表!$L$5:$L$204,案件表!$F$5:$F$204,"&gt;="&amp;$A13,案件表!$F$5:$F$204,"&lt;"&amp;EDATE($A13,1),案件表!$E$5:$E$204,"A")</f>
        <v>0</v>
      </c>
      <c r="E13" s="39" t="n">
        <f aca="false">COUNTIFS(案件表!$F$5:$F$204,"&gt;="&amp;$A13,案件表!$F$5:$F$204,"&lt;"&amp;EDATE($A13,1))</f>
        <v>0</v>
      </c>
      <c r="F13" s="35" t="n">
        <f aca="false">F12+C13</f>
        <v>3936</v>
      </c>
    </row>
    <row r="14" customFormat="false" ht="15" hidden="false" customHeight="true" outlineLevel="0" collapsed="false">
      <c r="A14" s="38" t="n">
        <f aca="false">EDATE(A13,1)</f>
        <v>46569</v>
      </c>
      <c r="B14" s="35" t="n">
        <f aca="false">SUMIFS(案件表!$D$5:$D$204,案件表!$F$5:$F$204,"&gt;="&amp;$A14,案件表!$F$5:$F$204,"&lt;"&amp;EDATE($A14,1))</f>
        <v>0</v>
      </c>
      <c r="C14" s="35" t="n">
        <f aca="false">SUMIFS(案件表!$L$5:$L$204,案件表!$F$5:$F$204,"&gt;="&amp;$A14,案件表!$F$5:$F$204,"&lt;"&amp;EDATE($A14,1))</f>
        <v>0</v>
      </c>
      <c r="D14" s="35" t="n">
        <f aca="false">SUMIFS(案件表!$L$5:$L$204,案件表!$F$5:$F$204,"&gt;="&amp;$A14,案件表!$F$5:$F$204,"&lt;"&amp;EDATE($A14,1),案件表!$E$5:$E$204,"S")+SUMIFS(案件表!$L$5:$L$204,案件表!$F$5:$F$204,"&gt;="&amp;$A14,案件表!$F$5:$F$204,"&lt;"&amp;EDATE($A14,1),案件表!$E$5:$E$204,"A")</f>
        <v>0</v>
      </c>
      <c r="E14" s="39" t="n">
        <f aca="false">COUNTIFS(案件表!$F$5:$F$204,"&gt;="&amp;$A14,案件表!$F$5:$F$204,"&lt;"&amp;EDATE($A14,1))</f>
        <v>0</v>
      </c>
      <c r="F14" s="35" t="n">
        <f aca="false">F13+C14</f>
        <v>3936</v>
      </c>
    </row>
    <row r="15" customFormat="false" ht="15" hidden="false" customHeight="true" outlineLevel="0" collapsed="false">
      <c r="A15" s="38" t="n">
        <f aca="false">EDATE(A14,1)</f>
        <v>46600</v>
      </c>
      <c r="B15" s="35" t="n">
        <f aca="false">SUMIFS(案件表!$D$5:$D$204,案件表!$F$5:$F$204,"&gt;="&amp;$A15,案件表!$F$5:$F$204,"&lt;"&amp;EDATE($A15,1))</f>
        <v>0</v>
      </c>
      <c r="C15" s="35" t="n">
        <f aca="false">SUMIFS(案件表!$L$5:$L$204,案件表!$F$5:$F$204,"&gt;="&amp;$A15,案件表!$F$5:$F$204,"&lt;"&amp;EDATE($A15,1))</f>
        <v>0</v>
      </c>
      <c r="D15" s="35" t="n">
        <f aca="false">SUMIFS(案件表!$L$5:$L$204,案件表!$F$5:$F$204,"&gt;="&amp;$A15,案件表!$F$5:$F$204,"&lt;"&amp;EDATE($A15,1),案件表!$E$5:$E$204,"S")+SUMIFS(案件表!$L$5:$L$204,案件表!$F$5:$F$204,"&gt;="&amp;$A15,案件表!$F$5:$F$204,"&lt;"&amp;EDATE($A15,1),案件表!$E$5:$E$204,"A")</f>
        <v>0</v>
      </c>
      <c r="E15" s="39" t="n">
        <f aca="false">COUNTIFS(案件表!$F$5:$F$204,"&gt;="&amp;$A15,案件表!$F$5:$F$204,"&lt;"&amp;EDATE($A15,1))</f>
        <v>0</v>
      </c>
      <c r="F15" s="35" t="n">
        <f aca="false">F14+C15</f>
        <v>3936</v>
      </c>
    </row>
    <row r="16" customFormat="false" ht="15" hidden="false" customHeight="true" outlineLevel="0" collapsed="false">
      <c r="A16" s="38" t="n">
        <f aca="false">EDATE(A15,1)</f>
        <v>46631</v>
      </c>
      <c r="B16" s="35" t="n">
        <f aca="false">SUMIFS(案件表!$D$5:$D$204,案件表!$F$5:$F$204,"&gt;="&amp;$A16,案件表!$F$5:$F$204,"&lt;"&amp;EDATE($A16,1))</f>
        <v>0</v>
      </c>
      <c r="C16" s="35" t="n">
        <f aca="false">SUMIFS(案件表!$L$5:$L$204,案件表!$F$5:$F$204,"&gt;="&amp;$A16,案件表!$F$5:$F$204,"&lt;"&amp;EDATE($A16,1))</f>
        <v>0</v>
      </c>
      <c r="D16" s="35" t="n">
        <f aca="false">SUMIFS(案件表!$L$5:$L$204,案件表!$F$5:$F$204,"&gt;="&amp;$A16,案件表!$F$5:$F$204,"&lt;"&amp;EDATE($A16,1),案件表!$E$5:$E$204,"S")+SUMIFS(案件表!$L$5:$L$204,案件表!$F$5:$F$204,"&gt;="&amp;$A16,案件表!$F$5:$F$204,"&lt;"&amp;EDATE($A16,1),案件表!$E$5:$E$204,"A")</f>
        <v>0</v>
      </c>
      <c r="E16" s="39" t="n">
        <f aca="false">COUNTIFS(案件表!$F$5:$F$204,"&gt;="&amp;$A16,案件表!$F$5:$F$204,"&lt;"&amp;EDATE($A16,1))</f>
        <v>0</v>
      </c>
      <c r="F16" s="35" t="n">
        <f aca="false">F15+C16</f>
        <v>3936</v>
      </c>
    </row>
    <row r="17" customFormat="false" ht="15" hidden="false" customHeight="true" outlineLevel="0" collapsed="false">
      <c r="A17" s="40" t="s">
        <v>93</v>
      </c>
      <c r="B17" s="40" t="n">
        <f aca="false">SUM(B5:B16)</f>
        <v>5700</v>
      </c>
      <c r="C17" s="40" t="n">
        <f aca="false">SUM(C5:C16)</f>
        <v>3936</v>
      </c>
      <c r="D17" s="40" t="n">
        <f aca="false">SUM(D5:D16)</f>
        <v>3000</v>
      </c>
      <c r="E17" s="41" t="n">
        <f aca="false">SUM(E5:E16)</f>
        <v>4</v>
      </c>
      <c r="F17" s="40"/>
    </row>
    <row r="19" customFormat="false" ht="15" hidden="false" customHeight="true" outlineLevel="0" collapsed="false">
      <c r="A19" s="10" t="s">
        <v>94</v>
      </c>
      <c r="B19" s="42" t="n">
        <f aca="false">COUNTIFS(案件表!$A$5:$A$204,"&lt;&gt;",案件表!$F$5:$F$204,"")</f>
        <v>0</v>
      </c>
    </row>
    <row r="20" customFormat="false" ht="15" hidden="false" customHeight="true" outlineLevel="0" collapsed="false">
      <c r="A20" s="10" t="s">
        <v>95</v>
      </c>
      <c r="B20" s="42" t="n">
        <f aca="false">COUNTIFS(案件表!$A$5:$A$204,"&lt;&gt;",案件表!$F$5:$F$204,"&lt;"&amp;$A$5)</f>
        <v>0</v>
      </c>
    </row>
    <row r="22" customFormat="false" ht="15" hidden="false" customHeight="true" outlineLevel="0" collapsed="false">
      <c r="A22" s="3" t="s">
        <v>96</v>
      </c>
    </row>
  </sheetData>
  <conditionalFormatting sqref="B19:B20">
    <cfRule type="expression" priority="2" aboveAverage="0" equalAverage="0" bottom="0" percent="0" rank="0" text="" dxfId="1">
      <formula>B19&gt;0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9"/>
    <col collapsed="false" customWidth="true" hidden="false" outlineLevel="0" max="5" min="3" style="1" width="13"/>
    <col collapsed="false" customWidth="true" hidden="false" outlineLevel="0" max="6" min="6" style="1" width="14"/>
    <col collapsed="false" customWidth="true" hidden="false" outlineLevel="0" max="7" min="7" style="1" width="16"/>
  </cols>
  <sheetData>
    <row r="1" customFormat="false" ht="17.25" hidden="false" customHeight="true" outlineLevel="0" collapsed="false">
      <c r="A1" s="20" t="s">
        <v>97</v>
      </c>
    </row>
    <row r="2" customFormat="false" ht="15" hidden="false" customHeight="true" outlineLevel="0" collapsed="false">
      <c r="A2" s="3" t="s">
        <v>98</v>
      </c>
    </row>
    <row r="4" customFormat="false" ht="31.5" hidden="false" customHeight="true" outlineLevel="0" collapsed="false">
      <c r="A4" s="43" t="s">
        <v>99</v>
      </c>
      <c r="B4" s="43" t="s">
        <v>91</v>
      </c>
      <c r="C4" s="43" t="s">
        <v>89</v>
      </c>
      <c r="D4" s="43" t="s">
        <v>25</v>
      </c>
      <c r="E4" s="43" t="s">
        <v>100</v>
      </c>
      <c r="F4" s="43" t="s">
        <v>101</v>
      </c>
      <c r="G4" s="43" t="s">
        <v>102</v>
      </c>
    </row>
    <row r="5" customFormat="false" ht="15" hidden="false" customHeight="true" outlineLevel="0" collapsed="false">
      <c r="A5" s="35" t="str">
        <f aca="false">IF(設定!$A$16="","",設定!$A$16)</f>
        <v>記入例 佐藤</v>
      </c>
      <c r="B5" s="39" t="n">
        <f aca="false">IF($A5="","",COUNTIFS(案件表!$C$5:$C$204,$A5,案件表!$A$5:$A$204,"&lt;&gt;"))</f>
        <v>2</v>
      </c>
      <c r="C5" s="35" t="n">
        <f aca="false">IF($A5="","",SUMIFS(案件表!$D$5:$D$204,案件表!$C$5:$C$204,$A5))</f>
        <v>3660</v>
      </c>
      <c r="D5" s="35" t="n">
        <f aca="false">IF($A5="","",SUMIFS(案件表!$L$5:$L$204,案件表!$C$5:$C$204,$A5))</f>
        <v>2736</v>
      </c>
      <c r="E5" s="35" t="n">
        <f aca="false">IF($A5="","",SUMIFS(案件表!$L$5:$L$204,案件表!$C$5:$C$204,$A5,案件表!$F$5:$F$204,"&gt;="&amp;DATE(YEAR(設定!$B$3),MONTH(設定!$B$3),1),案件表!$F$5:$F$204,"&lt;"&amp;EDATE(DATE(YEAR(設定!$B$3),MONTH(設定!$B$3),1),1)))</f>
        <v>0</v>
      </c>
      <c r="F5" s="39" t="n">
        <f aca="false">IF($A5="","",COUNTIFS(案件表!$C$5:$C$204,$A5,案件表!$O$5:$O$204,"次アクションの期限切れ"))</f>
        <v>0</v>
      </c>
      <c r="G5" s="39" t="n">
        <f aca="false">IF($A5="","",COUNTIFS(案件表!$C$5:$C$204,$A5,案件表!$O$5:$O$204,"次アクション・期限が未設定"))</f>
        <v>1</v>
      </c>
    </row>
    <row r="6" customFormat="false" ht="15" hidden="false" customHeight="true" outlineLevel="0" collapsed="false">
      <c r="A6" s="35" t="str">
        <f aca="false">IF(設定!$A$17="","",設定!$A$17)</f>
        <v>記入例 伊藤</v>
      </c>
      <c r="B6" s="39" t="n">
        <f aca="false">IF($A6="","",COUNTIFS(案件表!$C$5:$C$204,$A6,案件表!$A$5:$A$204,"&lt;&gt;"))</f>
        <v>1</v>
      </c>
      <c r="C6" s="35" t="n">
        <f aca="false">IF($A6="","",SUMIFS(案件表!$D$5:$D$204,案件表!$C$5:$C$204,$A6))</f>
        <v>840</v>
      </c>
      <c r="D6" s="35" t="n">
        <f aca="false">IF($A6="","",SUMIFS(案件表!$L$5:$L$204,案件表!$C$5:$C$204,$A6))</f>
        <v>840</v>
      </c>
      <c r="E6" s="35" t="n">
        <f aca="false">IF($A6="","",SUMIFS(案件表!$L$5:$L$204,案件表!$C$5:$C$204,$A6,案件表!$F$5:$F$204,"&gt;="&amp;DATE(YEAR(設定!$B$3),MONTH(設定!$B$3),1),案件表!$F$5:$F$204,"&lt;"&amp;EDATE(DATE(YEAR(設定!$B$3),MONTH(設定!$B$3),1),1)))</f>
        <v>840</v>
      </c>
      <c r="F6" s="39" t="n">
        <f aca="false">IF($A6="","",COUNTIFS(案件表!$C$5:$C$204,$A6,案件表!$O$5:$O$204,"次アクションの期限切れ"))</f>
        <v>1</v>
      </c>
      <c r="G6" s="39" t="n">
        <f aca="false">IF($A6="","",COUNTIFS(案件表!$C$5:$C$204,$A6,案件表!$O$5:$O$204,"次アクション・期限が未設定"))</f>
        <v>0</v>
      </c>
    </row>
    <row r="7" customFormat="false" ht="15" hidden="false" customHeight="true" outlineLevel="0" collapsed="false">
      <c r="A7" s="35" t="str">
        <f aca="false">IF(設定!$A$18="","",設定!$A$18)</f>
        <v>記入例 渡辺</v>
      </c>
      <c r="B7" s="39" t="n">
        <f aca="false">IF($A7="","",COUNTIFS(案件表!$C$5:$C$204,$A7,案件表!$A$5:$A$204,"&lt;&gt;"))</f>
        <v>1</v>
      </c>
      <c r="C7" s="35" t="n">
        <f aca="false">IF($A7="","",SUMIFS(案件表!$D$5:$D$204,案件表!$C$5:$C$204,$A7))</f>
        <v>1200</v>
      </c>
      <c r="D7" s="35" t="n">
        <f aca="false">IF($A7="","",SUMIFS(案件表!$L$5:$L$204,案件表!$C$5:$C$204,$A7))</f>
        <v>360</v>
      </c>
      <c r="E7" s="35" t="n">
        <f aca="false">IF($A7="","",SUMIFS(案件表!$L$5:$L$204,案件表!$C$5:$C$204,$A7,案件表!$F$5:$F$204,"&gt;="&amp;DATE(YEAR(設定!$B$3),MONTH(設定!$B$3),1),案件表!$F$5:$F$204,"&lt;"&amp;EDATE(DATE(YEAR(設定!$B$3),MONTH(設定!$B$3),1),1)))</f>
        <v>0</v>
      </c>
      <c r="F7" s="39" t="n">
        <f aca="false">IF($A7="","",COUNTIFS(案件表!$C$5:$C$204,$A7,案件表!$O$5:$O$204,"次アクションの期限切れ"))</f>
        <v>0</v>
      </c>
      <c r="G7" s="39" t="n">
        <f aca="false">IF($A7="","",COUNTIFS(案件表!$C$5:$C$204,$A7,案件表!$O$5:$O$204,"次アクション・期限が未設定"))</f>
        <v>1</v>
      </c>
    </row>
    <row r="8" customFormat="false" ht="15" hidden="false" customHeight="true" outlineLevel="0" collapsed="false">
      <c r="A8" s="35" t="str">
        <f aca="false">IF(設定!$A$19="","",設定!$A$19)</f>
        <v/>
      </c>
      <c r="B8" s="39" t="str">
        <f aca="false">IF($A8="","",COUNTIFS(案件表!$C$5:$C$204,$A8,案件表!$A$5:$A$204,"&lt;&gt;"))</f>
        <v/>
      </c>
      <c r="C8" s="35" t="str">
        <f aca="false">IF($A8="","",SUMIFS(案件表!$D$5:$D$204,案件表!$C$5:$C$204,$A8))</f>
        <v/>
      </c>
      <c r="D8" s="35" t="str">
        <f aca="false">IF($A8="","",SUMIFS(案件表!$L$5:$L$204,案件表!$C$5:$C$204,$A8))</f>
        <v/>
      </c>
      <c r="E8" s="35" t="str">
        <f aca="false">IF($A8="","",SUMIFS(案件表!$L$5:$L$204,案件表!$C$5:$C$204,$A8,案件表!$F$5:$F$204,"&gt;="&amp;DATE(YEAR(設定!$B$3),MONTH(設定!$B$3),1),案件表!$F$5:$F$204,"&lt;"&amp;EDATE(DATE(YEAR(設定!$B$3),MONTH(設定!$B$3),1),1)))</f>
        <v/>
      </c>
      <c r="F8" s="39" t="str">
        <f aca="false">IF($A8="","",COUNTIFS(案件表!$C$5:$C$204,$A8,案件表!$O$5:$O$204,"次アクションの期限切れ"))</f>
        <v/>
      </c>
      <c r="G8" s="39" t="str">
        <f aca="false">IF($A8="","",COUNTIFS(案件表!$C$5:$C$204,$A8,案件表!$O$5:$O$204,"次アクション・期限が未設定"))</f>
        <v/>
      </c>
    </row>
    <row r="9" customFormat="false" ht="15" hidden="false" customHeight="true" outlineLevel="0" collapsed="false">
      <c r="A9" s="35" t="str">
        <f aca="false">IF(設定!$A$20="","",設定!$A$20)</f>
        <v/>
      </c>
      <c r="B9" s="39" t="str">
        <f aca="false">IF($A9="","",COUNTIFS(案件表!$C$5:$C$204,$A9,案件表!$A$5:$A$204,"&lt;&gt;"))</f>
        <v/>
      </c>
      <c r="C9" s="35" t="str">
        <f aca="false">IF($A9="","",SUMIFS(案件表!$D$5:$D$204,案件表!$C$5:$C$204,$A9))</f>
        <v/>
      </c>
      <c r="D9" s="35" t="str">
        <f aca="false">IF($A9="","",SUMIFS(案件表!$L$5:$L$204,案件表!$C$5:$C$204,$A9))</f>
        <v/>
      </c>
      <c r="E9" s="35" t="str">
        <f aca="false">IF($A9="","",SUMIFS(案件表!$L$5:$L$204,案件表!$C$5:$C$204,$A9,案件表!$F$5:$F$204,"&gt;="&amp;DATE(YEAR(設定!$B$3),MONTH(設定!$B$3),1),案件表!$F$5:$F$204,"&lt;"&amp;EDATE(DATE(YEAR(設定!$B$3),MONTH(設定!$B$3),1),1)))</f>
        <v/>
      </c>
      <c r="F9" s="39" t="str">
        <f aca="false">IF($A9="","",COUNTIFS(案件表!$C$5:$C$204,$A9,案件表!$O$5:$O$204,"次アクションの期限切れ"))</f>
        <v/>
      </c>
      <c r="G9" s="39" t="str">
        <f aca="false">IF($A9="","",COUNTIFS(案件表!$C$5:$C$204,$A9,案件表!$O$5:$O$204,"次アクション・期限が未設定"))</f>
        <v/>
      </c>
    </row>
    <row r="10" customFormat="false" ht="15" hidden="false" customHeight="true" outlineLevel="0" collapsed="false">
      <c r="A10" s="35" t="str">
        <f aca="false">IF(設定!$A$21="","",設定!$A$21)</f>
        <v/>
      </c>
      <c r="B10" s="39" t="str">
        <f aca="false">IF($A10="","",COUNTIFS(案件表!$C$5:$C$204,$A10,案件表!$A$5:$A$204,"&lt;&gt;"))</f>
        <v/>
      </c>
      <c r="C10" s="35" t="str">
        <f aca="false">IF($A10="","",SUMIFS(案件表!$D$5:$D$204,案件表!$C$5:$C$204,$A10))</f>
        <v/>
      </c>
      <c r="D10" s="35" t="str">
        <f aca="false">IF($A10="","",SUMIFS(案件表!$L$5:$L$204,案件表!$C$5:$C$204,$A10))</f>
        <v/>
      </c>
      <c r="E10" s="35" t="str">
        <f aca="false">IF($A10="","",SUMIFS(案件表!$L$5:$L$204,案件表!$C$5:$C$204,$A10,案件表!$F$5:$F$204,"&gt;="&amp;DATE(YEAR(設定!$B$3),MONTH(設定!$B$3),1),案件表!$F$5:$F$204,"&lt;"&amp;EDATE(DATE(YEAR(設定!$B$3),MONTH(設定!$B$3),1),1)))</f>
        <v/>
      </c>
      <c r="F10" s="39" t="str">
        <f aca="false">IF($A10="","",COUNTIFS(案件表!$C$5:$C$204,$A10,案件表!$O$5:$O$204,"次アクションの期限切れ"))</f>
        <v/>
      </c>
      <c r="G10" s="39" t="str">
        <f aca="false">IF($A10="","",COUNTIFS(案件表!$C$5:$C$204,$A10,案件表!$O$5:$O$204,"次アクション・期限が未設定"))</f>
        <v/>
      </c>
    </row>
    <row r="11" customFormat="false" ht="15" hidden="false" customHeight="true" outlineLevel="0" collapsed="false">
      <c r="A11" s="35" t="str">
        <f aca="false">IF(設定!$A$22="","",設定!$A$22)</f>
        <v/>
      </c>
      <c r="B11" s="39" t="str">
        <f aca="false">IF($A11="","",COUNTIFS(案件表!$C$5:$C$204,$A11,案件表!$A$5:$A$204,"&lt;&gt;"))</f>
        <v/>
      </c>
      <c r="C11" s="35" t="str">
        <f aca="false">IF($A11="","",SUMIFS(案件表!$D$5:$D$204,案件表!$C$5:$C$204,$A11))</f>
        <v/>
      </c>
      <c r="D11" s="35" t="str">
        <f aca="false">IF($A11="","",SUMIFS(案件表!$L$5:$L$204,案件表!$C$5:$C$204,$A11))</f>
        <v/>
      </c>
      <c r="E11" s="35" t="str">
        <f aca="false">IF($A11="","",SUMIFS(案件表!$L$5:$L$204,案件表!$C$5:$C$204,$A11,案件表!$F$5:$F$204,"&gt;="&amp;DATE(YEAR(設定!$B$3),MONTH(設定!$B$3),1),案件表!$F$5:$F$204,"&lt;"&amp;EDATE(DATE(YEAR(設定!$B$3),MONTH(設定!$B$3),1),1)))</f>
        <v/>
      </c>
      <c r="F11" s="39" t="str">
        <f aca="false">IF($A11="","",COUNTIFS(案件表!$C$5:$C$204,$A11,案件表!$O$5:$O$204,"次アクションの期限切れ"))</f>
        <v/>
      </c>
      <c r="G11" s="39" t="str">
        <f aca="false">IF($A11="","",COUNTIFS(案件表!$C$5:$C$204,$A11,案件表!$O$5:$O$204,"次アクション・期限が未設定"))</f>
        <v/>
      </c>
    </row>
    <row r="12" customFormat="false" ht="15" hidden="false" customHeight="true" outlineLevel="0" collapsed="false">
      <c r="A12" s="35" t="str">
        <f aca="false">IF(設定!$A$23="","",設定!$A$23)</f>
        <v/>
      </c>
      <c r="B12" s="39" t="str">
        <f aca="false">IF($A12="","",COUNTIFS(案件表!$C$5:$C$204,$A12,案件表!$A$5:$A$204,"&lt;&gt;"))</f>
        <v/>
      </c>
      <c r="C12" s="35" t="str">
        <f aca="false">IF($A12="","",SUMIFS(案件表!$D$5:$D$204,案件表!$C$5:$C$204,$A12))</f>
        <v/>
      </c>
      <c r="D12" s="35" t="str">
        <f aca="false">IF($A12="","",SUMIFS(案件表!$L$5:$L$204,案件表!$C$5:$C$204,$A12))</f>
        <v/>
      </c>
      <c r="E12" s="35" t="str">
        <f aca="false">IF($A12="","",SUMIFS(案件表!$L$5:$L$204,案件表!$C$5:$C$204,$A12,案件表!$F$5:$F$204,"&gt;="&amp;DATE(YEAR(設定!$B$3),MONTH(設定!$B$3),1),案件表!$F$5:$F$204,"&lt;"&amp;EDATE(DATE(YEAR(設定!$B$3),MONTH(設定!$B$3),1),1)))</f>
        <v/>
      </c>
      <c r="F12" s="39" t="str">
        <f aca="false">IF($A12="","",COUNTIFS(案件表!$C$5:$C$204,$A12,案件表!$O$5:$O$204,"次アクションの期限切れ"))</f>
        <v/>
      </c>
      <c r="G12" s="39" t="str">
        <f aca="false">IF($A12="","",COUNTIFS(案件表!$C$5:$C$204,$A12,案件表!$O$5:$O$204,"次アクション・期限が未設定"))</f>
        <v/>
      </c>
    </row>
    <row r="13" customFormat="false" ht="15" hidden="false" customHeight="true" outlineLevel="0" collapsed="false">
      <c r="A13" s="35" t="str">
        <f aca="false">IF(設定!$A$24="","",設定!$A$24)</f>
        <v/>
      </c>
      <c r="B13" s="39" t="str">
        <f aca="false">IF($A13="","",COUNTIFS(案件表!$C$5:$C$204,$A13,案件表!$A$5:$A$204,"&lt;&gt;"))</f>
        <v/>
      </c>
      <c r="C13" s="35" t="str">
        <f aca="false">IF($A13="","",SUMIFS(案件表!$D$5:$D$204,案件表!$C$5:$C$204,$A13))</f>
        <v/>
      </c>
      <c r="D13" s="35" t="str">
        <f aca="false">IF($A13="","",SUMIFS(案件表!$L$5:$L$204,案件表!$C$5:$C$204,$A13))</f>
        <v/>
      </c>
      <c r="E13" s="35" t="str">
        <f aca="false">IF($A13="","",SUMIFS(案件表!$L$5:$L$204,案件表!$C$5:$C$204,$A13,案件表!$F$5:$F$204,"&gt;="&amp;DATE(YEAR(設定!$B$3),MONTH(設定!$B$3),1),案件表!$F$5:$F$204,"&lt;"&amp;EDATE(DATE(YEAR(設定!$B$3),MONTH(設定!$B$3),1),1)))</f>
        <v/>
      </c>
      <c r="F13" s="39" t="str">
        <f aca="false">IF($A13="","",COUNTIFS(案件表!$C$5:$C$204,$A13,案件表!$O$5:$O$204,"次アクションの期限切れ"))</f>
        <v/>
      </c>
      <c r="G13" s="39" t="str">
        <f aca="false">IF($A13="","",COUNTIFS(案件表!$C$5:$C$204,$A13,案件表!$O$5:$O$204,"次アクション・期限が未設定"))</f>
        <v/>
      </c>
    </row>
    <row r="14" customFormat="false" ht="15" hidden="false" customHeight="true" outlineLevel="0" collapsed="false">
      <c r="A14" s="35" t="str">
        <f aca="false">IF(設定!$A$25="","",設定!$A$25)</f>
        <v/>
      </c>
      <c r="B14" s="39" t="str">
        <f aca="false">IF($A14="","",COUNTIFS(案件表!$C$5:$C$204,$A14,案件表!$A$5:$A$204,"&lt;&gt;"))</f>
        <v/>
      </c>
      <c r="C14" s="35" t="str">
        <f aca="false">IF($A14="","",SUMIFS(案件表!$D$5:$D$204,案件表!$C$5:$C$204,$A14))</f>
        <v/>
      </c>
      <c r="D14" s="35" t="str">
        <f aca="false">IF($A14="","",SUMIFS(案件表!$L$5:$L$204,案件表!$C$5:$C$204,$A14))</f>
        <v/>
      </c>
      <c r="E14" s="35" t="str">
        <f aca="false">IF($A14="","",SUMIFS(案件表!$L$5:$L$204,案件表!$C$5:$C$204,$A14,案件表!$F$5:$F$204,"&gt;="&amp;DATE(YEAR(設定!$B$3),MONTH(設定!$B$3),1),案件表!$F$5:$F$204,"&lt;"&amp;EDATE(DATE(YEAR(設定!$B$3),MONTH(設定!$B$3),1),1)))</f>
        <v/>
      </c>
      <c r="F14" s="39" t="str">
        <f aca="false">IF($A14="","",COUNTIFS(案件表!$C$5:$C$204,$A14,案件表!$O$5:$O$204,"次アクションの期限切れ"))</f>
        <v/>
      </c>
      <c r="G14" s="39" t="str">
        <f aca="false">IF($A14="","",COUNTIFS(案件表!$C$5:$C$204,$A14,案件表!$O$5:$O$204,"次アクション・期限が未設定"))</f>
        <v/>
      </c>
    </row>
    <row r="15" customFormat="false" ht="15" hidden="false" customHeight="true" outlineLevel="0" collapsed="false">
      <c r="A15" s="35" t="str">
        <f aca="false">IF(設定!$A$26="","",設定!$A$26)</f>
        <v/>
      </c>
      <c r="B15" s="39" t="str">
        <f aca="false">IF($A15="","",COUNTIFS(案件表!$C$5:$C$204,$A15,案件表!$A$5:$A$204,"&lt;&gt;"))</f>
        <v/>
      </c>
      <c r="C15" s="35" t="str">
        <f aca="false">IF($A15="","",SUMIFS(案件表!$D$5:$D$204,案件表!$C$5:$C$204,$A15))</f>
        <v/>
      </c>
      <c r="D15" s="35" t="str">
        <f aca="false">IF($A15="","",SUMIFS(案件表!$L$5:$L$204,案件表!$C$5:$C$204,$A15))</f>
        <v/>
      </c>
      <c r="E15" s="35" t="str">
        <f aca="false">IF($A15="","",SUMIFS(案件表!$L$5:$L$204,案件表!$C$5:$C$204,$A15,案件表!$F$5:$F$204,"&gt;="&amp;DATE(YEAR(設定!$B$3),MONTH(設定!$B$3),1),案件表!$F$5:$F$204,"&lt;"&amp;EDATE(DATE(YEAR(設定!$B$3),MONTH(設定!$B$3),1),1)))</f>
        <v/>
      </c>
      <c r="F15" s="39" t="str">
        <f aca="false">IF($A15="","",COUNTIFS(案件表!$C$5:$C$204,$A15,案件表!$O$5:$O$204,"次アクションの期限切れ"))</f>
        <v/>
      </c>
      <c r="G15" s="39" t="str">
        <f aca="false">IF($A15="","",COUNTIFS(案件表!$C$5:$C$204,$A15,案件表!$O$5:$O$204,"次アクション・期限が未設定"))</f>
        <v/>
      </c>
    </row>
    <row r="16" customFormat="false" ht="15" hidden="false" customHeight="true" outlineLevel="0" collapsed="false">
      <c r="A16" s="35" t="str">
        <f aca="false">IF(設定!$A$27="","",設定!$A$27)</f>
        <v/>
      </c>
      <c r="B16" s="39" t="str">
        <f aca="false">IF($A16="","",COUNTIFS(案件表!$C$5:$C$204,$A16,案件表!$A$5:$A$204,"&lt;&gt;"))</f>
        <v/>
      </c>
      <c r="C16" s="35" t="str">
        <f aca="false">IF($A16="","",SUMIFS(案件表!$D$5:$D$204,案件表!$C$5:$C$204,$A16))</f>
        <v/>
      </c>
      <c r="D16" s="35" t="str">
        <f aca="false">IF($A16="","",SUMIFS(案件表!$L$5:$L$204,案件表!$C$5:$C$204,$A16))</f>
        <v/>
      </c>
      <c r="E16" s="35" t="str">
        <f aca="false">IF($A16="","",SUMIFS(案件表!$L$5:$L$204,案件表!$C$5:$C$204,$A16,案件表!$F$5:$F$204,"&gt;="&amp;DATE(YEAR(設定!$B$3),MONTH(設定!$B$3),1),案件表!$F$5:$F$204,"&lt;"&amp;EDATE(DATE(YEAR(設定!$B$3),MONTH(設定!$B$3),1),1)))</f>
        <v/>
      </c>
      <c r="F16" s="39" t="str">
        <f aca="false">IF($A16="","",COUNTIFS(案件表!$C$5:$C$204,$A16,案件表!$O$5:$O$204,"次アクションの期限切れ"))</f>
        <v/>
      </c>
      <c r="G16" s="39" t="str">
        <f aca="false">IF($A16="","",COUNTIFS(案件表!$C$5:$C$204,$A16,案件表!$O$5:$O$204,"次アクション・期限が未設定"))</f>
        <v/>
      </c>
    </row>
    <row r="17" customFormat="false" ht="15" hidden="false" customHeight="true" outlineLevel="0" collapsed="false">
      <c r="A17" s="35" t="str">
        <f aca="false">IF(設定!$A$28="","",設定!$A$28)</f>
        <v/>
      </c>
      <c r="B17" s="39" t="str">
        <f aca="false">IF($A17="","",COUNTIFS(案件表!$C$5:$C$204,$A17,案件表!$A$5:$A$204,"&lt;&gt;"))</f>
        <v/>
      </c>
      <c r="C17" s="35" t="str">
        <f aca="false">IF($A17="","",SUMIFS(案件表!$D$5:$D$204,案件表!$C$5:$C$204,$A17))</f>
        <v/>
      </c>
      <c r="D17" s="35" t="str">
        <f aca="false">IF($A17="","",SUMIFS(案件表!$L$5:$L$204,案件表!$C$5:$C$204,$A17))</f>
        <v/>
      </c>
      <c r="E17" s="35" t="str">
        <f aca="false">IF($A17="","",SUMIFS(案件表!$L$5:$L$204,案件表!$C$5:$C$204,$A17,案件表!$F$5:$F$204,"&gt;="&amp;DATE(YEAR(設定!$B$3),MONTH(設定!$B$3),1),案件表!$F$5:$F$204,"&lt;"&amp;EDATE(DATE(YEAR(設定!$B$3),MONTH(設定!$B$3),1),1)))</f>
        <v/>
      </c>
      <c r="F17" s="39" t="str">
        <f aca="false">IF($A17="","",COUNTIFS(案件表!$C$5:$C$204,$A17,案件表!$O$5:$O$204,"次アクションの期限切れ"))</f>
        <v/>
      </c>
      <c r="G17" s="39" t="str">
        <f aca="false">IF($A17="","",COUNTIFS(案件表!$C$5:$C$204,$A17,案件表!$O$5:$O$204,"次アクション・期限が未設定"))</f>
        <v/>
      </c>
    </row>
    <row r="18" customFormat="false" ht="15" hidden="false" customHeight="true" outlineLevel="0" collapsed="false">
      <c r="A18" s="35" t="str">
        <f aca="false">IF(設定!$A$29="","",設定!$A$29)</f>
        <v/>
      </c>
      <c r="B18" s="39" t="str">
        <f aca="false">IF($A18="","",COUNTIFS(案件表!$C$5:$C$204,$A18,案件表!$A$5:$A$204,"&lt;&gt;"))</f>
        <v/>
      </c>
      <c r="C18" s="35" t="str">
        <f aca="false">IF($A18="","",SUMIFS(案件表!$D$5:$D$204,案件表!$C$5:$C$204,$A18))</f>
        <v/>
      </c>
      <c r="D18" s="35" t="str">
        <f aca="false">IF($A18="","",SUMIFS(案件表!$L$5:$L$204,案件表!$C$5:$C$204,$A18))</f>
        <v/>
      </c>
      <c r="E18" s="35" t="str">
        <f aca="false">IF($A18="","",SUMIFS(案件表!$L$5:$L$204,案件表!$C$5:$C$204,$A18,案件表!$F$5:$F$204,"&gt;="&amp;DATE(YEAR(設定!$B$3),MONTH(設定!$B$3),1),案件表!$F$5:$F$204,"&lt;"&amp;EDATE(DATE(YEAR(設定!$B$3),MONTH(設定!$B$3),1),1)))</f>
        <v/>
      </c>
      <c r="F18" s="39" t="str">
        <f aca="false">IF($A18="","",COUNTIFS(案件表!$C$5:$C$204,$A18,案件表!$O$5:$O$204,"次アクションの期限切れ"))</f>
        <v/>
      </c>
      <c r="G18" s="39" t="str">
        <f aca="false">IF($A18="","",COUNTIFS(案件表!$C$5:$C$204,$A18,案件表!$O$5:$O$204,"次アクション・期限が未設定"))</f>
        <v/>
      </c>
    </row>
    <row r="19" customFormat="false" ht="15" hidden="false" customHeight="true" outlineLevel="0" collapsed="false">
      <c r="A19" s="35" t="str">
        <f aca="false">IF(設定!$A$30="","",設定!$A$30)</f>
        <v/>
      </c>
      <c r="B19" s="39" t="str">
        <f aca="false">IF($A19="","",COUNTIFS(案件表!$C$5:$C$204,$A19,案件表!$A$5:$A$204,"&lt;&gt;"))</f>
        <v/>
      </c>
      <c r="C19" s="35" t="str">
        <f aca="false">IF($A19="","",SUMIFS(案件表!$D$5:$D$204,案件表!$C$5:$C$204,$A19))</f>
        <v/>
      </c>
      <c r="D19" s="35" t="str">
        <f aca="false">IF($A19="","",SUMIFS(案件表!$L$5:$L$204,案件表!$C$5:$C$204,$A19))</f>
        <v/>
      </c>
      <c r="E19" s="35" t="str">
        <f aca="false">IF($A19="","",SUMIFS(案件表!$L$5:$L$204,案件表!$C$5:$C$204,$A19,案件表!$F$5:$F$204,"&gt;="&amp;DATE(YEAR(設定!$B$3),MONTH(設定!$B$3),1),案件表!$F$5:$F$204,"&lt;"&amp;EDATE(DATE(YEAR(設定!$B$3),MONTH(設定!$B$3),1),1)))</f>
        <v/>
      </c>
      <c r="F19" s="39" t="str">
        <f aca="false">IF($A19="","",COUNTIFS(案件表!$C$5:$C$204,$A19,案件表!$O$5:$O$204,"次アクションの期限切れ"))</f>
        <v/>
      </c>
      <c r="G19" s="39" t="str">
        <f aca="false">IF($A19="","",COUNTIFS(案件表!$C$5:$C$204,$A19,案件表!$O$5:$O$204,"次アクション・期限が未設定"))</f>
        <v/>
      </c>
    </row>
    <row r="20" customFormat="false" ht="15" hidden="false" customHeight="true" outlineLevel="0" collapsed="false">
      <c r="A20" s="35" t="str">
        <f aca="false">IF(設定!$A$31="","",設定!$A$31)</f>
        <v/>
      </c>
      <c r="B20" s="39" t="str">
        <f aca="false">IF($A20="","",COUNTIFS(案件表!$C$5:$C$204,$A20,案件表!$A$5:$A$204,"&lt;&gt;"))</f>
        <v/>
      </c>
      <c r="C20" s="35" t="str">
        <f aca="false">IF($A20="","",SUMIFS(案件表!$D$5:$D$204,案件表!$C$5:$C$204,$A20))</f>
        <v/>
      </c>
      <c r="D20" s="35" t="str">
        <f aca="false">IF($A20="","",SUMIFS(案件表!$L$5:$L$204,案件表!$C$5:$C$204,$A20))</f>
        <v/>
      </c>
      <c r="E20" s="35" t="str">
        <f aca="false">IF($A20="","",SUMIFS(案件表!$L$5:$L$204,案件表!$C$5:$C$204,$A20,案件表!$F$5:$F$204,"&gt;="&amp;DATE(YEAR(設定!$B$3),MONTH(設定!$B$3),1),案件表!$F$5:$F$204,"&lt;"&amp;EDATE(DATE(YEAR(設定!$B$3),MONTH(設定!$B$3),1),1)))</f>
        <v/>
      </c>
      <c r="F20" s="39" t="str">
        <f aca="false">IF($A20="","",COUNTIFS(案件表!$C$5:$C$204,$A20,案件表!$O$5:$O$204,"次アクションの期限切れ"))</f>
        <v/>
      </c>
      <c r="G20" s="39" t="str">
        <f aca="false">IF($A20="","",COUNTIFS(案件表!$C$5:$C$204,$A20,案件表!$O$5:$O$204,"次アクション・期限が未設定"))</f>
        <v/>
      </c>
    </row>
    <row r="21" customFormat="false" ht="15" hidden="false" customHeight="true" outlineLevel="0" collapsed="false">
      <c r="A21" s="35" t="str">
        <f aca="false">IF(設定!$A$32="","",設定!$A$32)</f>
        <v/>
      </c>
      <c r="B21" s="39" t="str">
        <f aca="false">IF($A21="","",COUNTIFS(案件表!$C$5:$C$204,$A21,案件表!$A$5:$A$204,"&lt;&gt;"))</f>
        <v/>
      </c>
      <c r="C21" s="35" t="str">
        <f aca="false">IF($A21="","",SUMIFS(案件表!$D$5:$D$204,案件表!$C$5:$C$204,$A21))</f>
        <v/>
      </c>
      <c r="D21" s="35" t="str">
        <f aca="false">IF($A21="","",SUMIFS(案件表!$L$5:$L$204,案件表!$C$5:$C$204,$A21))</f>
        <v/>
      </c>
      <c r="E21" s="35" t="str">
        <f aca="false">IF($A21="","",SUMIFS(案件表!$L$5:$L$204,案件表!$C$5:$C$204,$A21,案件表!$F$5:$F$204,"&gt;="&amp;DATE(YEAR(設定!$B$3),MONTH(設定!$B$3),1),案件表!$F$5:$F$204,"&lt;"&amp;EDATE(DATE(YEAR(設定!$B$3),MONTH(設定!$B$3),1),1)))</f>
        <v/>
      </c>
      <c r="F21" s="39" t="str">
        <f aca="false">IF($A21="","",COUNTIFS(案件表!$C$5:$C$204,$A21,案件表!$O$5:$O$204,"次アクションの期限切れ"))</f>
        <v/>
      </c>
      <c r="G21" s="39" t="str">
        <f aca="false">IF($A21="","",COUNTIFS(案件表!$C$5:$C$204,$A21,案件表!$O$5:$O$204,"次アクション・期限が未設定"))</f>
        <v/>
      </c>
    </row>
    <row r="22" customFormat="false" ht="15" hidden="false" customHeight="true" outlineLevel="0" collapsed="false">
      <c r="A22" s="35" t="str">
        <f aca="false">IF(設定!$A$33="","",設定!$A$33)</f>
        <v/>
      </c>
      <c r="B22" s="39" t="str">
        <f aca="false">IF($A22="","",COUNTIFS(案件表!$C$5:$C$204,$A22,案件表!$A$5:$A$204,"&lt;&gt;"))</f>
        <v/>
      </c>
      <c r="C22" s="35" t="str">
        <f aca="false">IF($A22="","",SUMIFS(案件表!$D$5:$D$204,案件表!$C$5:$C$204,$A22))</f>
        <v/>
      </c>
      <c r="D22" s="35" t="str">
        <f aca="false">IF($A22="","",SUMIFS(案件表!$L$5:$L$204,案件表!$C$5:$C$204,$A22))</f>
        <v/>
      </c>
      <c r="E22" s="35" t="str">
        <f aca="false">IF($A22="","",SUMIFS(案件表!$L$5:$L$204,案件表!$C$5:$C$204,$A22,案件表!$F$5:$F$204,"&gt;="&amp;DATE(YEAR(設定!$B$3),MONTH(設定!$B$3),1),案件表!$F$5:$F$204,"&lt;"&amp;EDATE(DATE(YEAR(設定!$B$3),MONTH(設定!$B$3),1),1)))</f>
        <v/>
      </c>
      <c r="F22" s="39" t="str">
        <f aca="false">IF($A22="","",COUNTIFS(案件表!$C$5:$C$204,$A22,案件表!$O$5:$O$204,"次アクションの期限切れ"))</f>
        <v/>
      </c>
      <c r="G22" s="39" t="str">
        <f aca="false">IF($A22="","",COUNTIFS(案件表!$C$5:$C$204,$A22,案件表!$O$5:$O$204,"次アクション・期限が未設定"))</f>
        <v/>
      </c>
    </row>
    <row r="23" customFormat="false" ht="15" hidden="false" customHeight="true" outlineLevel="0" collapsed="false">
      <c r="A23" s="35" t="str">
        <f aca="false">IF(設定!$A$34="","",設定!$A$34)</f>
        <v/>
      </c>
      <c r="B23" s="39" t="str">
        <f aca="false">IF($A23="","",COUNTIFS(案件表!$C$5:$C$204,$A23,案件表!$A$5:$A$204,"&lt;&gt;"))</f>
        <v/>
      </c>
      <c r="C23" s="35" t="str">
        <f aca="false">IF($A23="","",SUMIFS(案件表!$D$5:$D$204,案件表!$C$5:$C$204,$A23))</f>
        <v/>
      </c>
      <c r="D23" s="35" t="str">
        <f aca="false">IF($A23="","",SUMIFS(案件表!$L$5:$L$204,案件表!$C$5:$C$204,$A23))</f>
        <v/>
      </c>
      <c r="E23" s="35" t="str">
        <f aca="false">IF($A23="","",SUMIFS(案件表!$L$5:$L$204,案件表!$C$5:$C$204,$A23,案件表!$F$5:$F$204,"&gt;="&amp;DATE(YEAR(設定!$B$3),MONTH(設定!$B$3),1),案件表!$F$5:$F$204,"&lt;"&amp;EDATE(DATE(YEAR(設定!$B$3),MONTH(設定!$B$3),1),1)))</f>
        <v/>
      </c>
      <c r="F23" s="39" t="str">
        <f aca="false">IF($A23="","",COUNTIFS(案件表!$C$5:$C$204,$A23,案件表!$O$5:$O$204,"次アクションの期限切れ"))</f>
        <v/>
      </c>
      <c r="G23" s="39" t="str">
        <f aca="false">IF($A23="","",COUNTIFS(案件表!$C$5:$C$204,$A23,案件表!$O$5:$O$204,"次アクション・期限が未設定"))</f>
        <v/>
      </c>
    </row>
    <row r="24" customFormat="false" ht="15" hidden="false" customHeight="true" outlineLevel="0" collapsed="false">
      <c r="A24" s="35" t="str">
        <f aca="false">IF(設定!$A$35="","",設定!$A$35)</f>
        <v/>
      </c>
      <c r="B24" s="39" t="str">
        <f aca="false">IF($A24="","",COUNTIFS(案件表!$C$5:$C$204,$A24,案件表!$A$5:$A$204,"&lt;&gt;"))</f>
        <v/>
      </c>
      <c r="C24" s="35" t="str">
        <f aca="false">IF($A24="","",SUMIFS(案件表!$D$5:$D$204,案件表!$C$5:$C$204,$A24))</f>
        <v/>
      </c>
      <c r="D24" s="35" t="str">
        <f aca="false">IF($A24="","",SUMIFS(案件表!$L$5:$L$204,案件表!$C$5:$C$204,$A24))</f>
        <v/>
      </c>
      <c r="E24" s="35" t="str">
        <f aca="false">IF($A24="","",SUMIFS(案件表!$L$5:$L$204,案件表!$C$5:$C$204,$A24,案件表!$F$5:$F$204,"&gt;="&amp;DATE(YEAR(設定!$B$3),MONTH(設定!$B$3),1),案件表!$F$5:$F$204,"&lt;"&amp;EDATE(DATE(YEAR(設定!$B$3),MONTH(設定!$B$3),1),1)))</f>
        <v/>
      </c>
      <c r="F24" s="39" t="str">
        <f aca="false">IF($A24="","",COUNTIFS(案件表!$C$5:$C$204,$A24,案件表!$O$5:$O$204,"次アクションの期限切れ"))</f>
        <v/>
      </c>
      <c r="G24" s="39" t="str">
        <f aca="false">IF($A24="","",COUNTIFS(案件表!$C$5:$C$204,$A24,案件表!$O$5:$O$204,"次アクション・期限が未設定"))</f>
        <v/>
      </c>
    </row>
    <row r="25" customFormat="false" ht="15" hidden="false" customHeight="true" outlineLevel="0" collapsed="false">
      <c r="A25" s="44" t="s">
        <v>103</v>
      </c>
      <c r="B25" s="41" t="n">
        <f aca="false">SUM(B5:B24)</f>
        <v>4</v>
      </c>
      <c r="C25" s="40" t="n">
        <f aca="false">SUM(C5:C24)</f>
        <v>5700</v>
      </c>
      <c r="D25" s="40" t="n">
        <f aca="false">SUM(D5:D24)</f>
        <v>3936</v>
      </c>
      <c r="E25" s="40" t="n">
        <f aca="false">SUM(E5:E24)</f>
        <v>840</v>
      </c>
      <c r="F25" s="41" t="n">
        <f aca="false">SUM(F5:F24)</f>
        <v>1</v>
      </c>
      <c r="G25" s="41" t="n">
        <f aca="false">SUM(G5:G24)</f>
        <v>2</v>
      </c>
    </row>
    <row r="26" customFormat="false" ht="15" hidden="false" customHeight="true" outlineLevel="0" collapsed="false">
      <c r="A26" s="10" t="s">
        <v>104</v>
      </c>
      <c r="B26" s="42" t="n">
        <f aca="false">COUNTIFS(案件表!$A$5:$A$204,"&lt;&gt;",案件表!$C$5:$C$204,"")</f>
        <v>0</v>
      </c>
    </row>
  </sheetData>
  <conditionalFormatting sqref="F5:F24">
    <cfRule type="expression" priority="2" aboveAverage="0" equalAverage="0" bottom="0" percent="0" rank="0" text="" dxfId="0">
      <formula>AND(F5&lt;&gt;"",F5&gt;0)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2026-10-12T05:30:46Z</dcterms:created>
  <dc:creator>openpyxl</dc:creator>
  <dc:description/>
  <dc:language>en-US</dc:language>
  <cp:lastModifiedBy/>
  <dcterms:modified xsi:type="dcterms:W3CDTF">2026-10-18T04:11:51Z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