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使い方" sheetId="1" state="visible" r:id="rId3"/>
    <sheet name="要員表" sheetId="2" state="visible" r:id="rId4"/>
    <sheet name="集計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Noto Sans CJK SC"/>
            <family val="2"/>
          </rPr>
          <t xml:space="preserve">今日の日付（</t>
        </r>
        <r>
          <rPr>
            <sz val="10"/>
            <rFont val="Arial"/>
            <family val="2"/>
          </rPr>
          <t xml:space="preserve">=TODAY()</t>
        </r>
        <r>
          <rPr>
            <sz val="10"/>
            <rFont val="Noto Sans CJK SC"/>
            <family val="2"/>
          </rPr>
          <t xml:space="preserve">）です。過去の時点で見たいときは日付を直接入れてください。</t>
        </r>
      </text>
    </comment>
    <comment ref="D3" authorId="0">
      <text>
        <r>
          <rPr>
            <sz val="10"/>
            <rFont val="Noto Sans CJK SC"/>
            <family val="2"/>
          </rPr>
          <t xml:space="preserve">契約終了日まで、この日数以内になった人をアラートにします。</t>
        </r>
      </text>
    </comment>
  </commentList>
</comments>
</file>

<file path=xl/sharedStrings.xml><?xml version="1.0" encoding="utf-8"?>
<sst xmlns="http://schemas.openxmlformats.org/spreadsheetml/2006/main" count="101" uniqueCount="95">
  <si>
    <t xml:space="preserve">要員管理表　使い方</t>
  </si>
  <si>
    <r>
      <rPr>
        <sz val="10"/>
        <color rgb="FF465365"/>
        <rFont val="Noto Sans CJK SC"/>
        <family val="2"/>
      </rPr>
      <t xml:space="preserve">トンボ合同会社（</t>
    </r>
    <r>
      <rPr>
        <sz val="10"/>
        <color rgb="FF465365"/>
        <rFont val="Yu Gothic"/>
        <family val="0"/>
        <charset val="1"/>
      </rPr>
      <t xml:space="preserve">COMPAS</t>
    </r>
    <r>
      <rPr>
        <sz val="10"/>
        <color rgb="FF465365"/>
        <rFont val="Noto Sans CJK SC"/>
        <family val="2"/>
      </rPr>
      <t xml:space="preserve">）が無料で配布しているテンプレートです。マクロは使っていません。</t>
    </r>
  </si>
  <si>
    <t xml:space="preserve">何に使うか</t>
  </si>
  <si>
    <r>
      <rPr>
        <sz val="10"/>
        <rFont val="Noto Sans CJK SC"/>
        <family val="2"/>
      </rPr>
      <t xml:space="preserve">自社の要員（プロパー・</t>
    </r>
    <r>
      <rPr>
        <sz val="10"/>
        <rFont val="Yu Gothic"/>
        <family val="0"/>
        <charset val="1"/>
      </rPr>
      <t xml:space="preserve">BP</t>
    </r>
    <r>
      <rPr>
        <sz val="10"/>
        <rFont val="Noto Sans CJK SC"/>
        <family val="2"/>
      </rPr>
      <t xml:space="preserve">）の稼働状況と契約終了日を</t>
    </r>
    <r>
      <rPr>
        <sz val="10"/>
        <rFont val="Yu Gothic"/>
        <family val="0"/>
        <charset val="1"/>
      </rPr>
      <t xml:space="preserve">1</t>
    </r>
    <r>
      <rPr>
        <sz val="10"/>
        <rFont val="Noto Sans CJK SC"/>
        <family val="2"/>
      </rPr>
      <t xml:space="preserve">つの表にまとめ、契約が切れる人・空いている人を早めに見つけるための表です。</t>
    </r>
  </si>
  <si>
    <t xml:space="preserve">「集計」シートに、稼働率と来月の待機見込み（人数と、単価をかけた売上機会）が出ます。</t>
  </si>
  <si>
    <t xml:space="preserve">使い方</t>
  </si>
  <si>
    <r>
      <rPr>
        <sz val="10"/>
        <rFont val="Noto Sans CJK SC"/>
        <family val="2"/>
      </rPr>
      <t xml:space="preserve">「要員表」の黄色の欄で、基準日（既定は今日）と契約終了アラートの日数（既定</t>
    </r>
    <r>
      <rPr>
        <sz val="10"/>
        <rFont val="Yu Gothic"/>
        <family val="0"/>
        <charset val="1"/>
      </rPr>
      <t xml:space="preserve">60</t>
    </r>
    <r>
      <rPr>
        <sz val="10"/>
        <rFont val="Noto Sans CJK SC"/>
        <family val="2"/>
      </rPr>
      <t xml:space="preserve">日）を決めます。</t>
    </r>
  </si>
  <si>
    <r>
      <rPr>
        <sz val="10"/>
        <rFont val="Yu Gothic"/>
        <family val="0"/>
        <charset val="1"/>
      </rPr>
      <t xml:space="preserve">1</t>
    </r>
    <r>
      <rPr>
        <sz val="10"/>
        <rFont val="Noto Sans CJK SC"/>
        <family val="2"/>
      </rPr>
      <t xml:space="preserve">人</t>
    </r>
    <r>
      <rPr>
        <sz val="10"/>
        <rFont val="Yu Gothic"/>
        <family val="0"/>
        <charset val="1"/>
      </rPr>
      <t xml:space="preserve">1</t>
    </r>
    <r>
      <rPr>
        <sz val="10"/>
        <rFont val="Noto Sans CJK SC"/>
        <family val="2"/>
      </rPr>
      <t xml:space="preserve">行で、要員・所属・スキル・経験年数・単価・稼働状況・現案件・契約終了日・次の提案先を入れます。</t>
    </r>
  </si>
  <si>
    <t xml:space="preserve">契約終了日まで設定日数以内の人は行が赤く、空きの人は行がオレンジになります。アラート列に理由が出ます。</t>
  </si>
  <si>
    <t xml:space="preserve">「集計」シートで稼働率と来月の待機見込みを確認し、空き・空き予定で「次の提案先が未定」の人から提案先を決めます。</t>
  </si>
  <si>
    <r>
      <rPr>
        <sz val="10"/>
        <rFont val="Noto Sans CJK SC"/>
        <family val="2"/>
      </rPr>
      <t xml:space="preserve">記入例の行（</t>
    </r>
    <r>
      <rPr>
        <sz val="10"/>
        <rFont val="Yu Gothic"/>
        <family val="0"/>
        <charset val="1"/>
      </rPr>
      <t xml:space="preserve">5</t>
    </r>
    <r>
      <rPr>
        <sz val="10"/>
        <rFont val="Noto Sans CJK SC"/>
        <family val="2"/>
      </rPr>
      <t xml:space="preserve">行）は消してから使ってください。</t>
    </r>
    <r>
      <rPr>
        <sz val="10"/>
        <rFont val="Yu Gothic"/>
        <family val="0"/>
        <charset val="1"/>
      </rPr>
      <t xml:space="preserve">200</t>
    </r>
    <r>
      <rPr>
        <sz val="10"/>
        <rFont val="Noto Sans CJK SC"/>
        <family val="2"/>
      </rPr>
      <t xml:space="preserve">人分まで入力できます。</t>
    </r>
  </si>
  <si>
    <t xml:space="preserve">セルの色の見方</t>
  </si>
  <si>
    <t xml:space="preserve">設定（黄色）</t>
  </si>
  <si>
    <r>
      <rPr>
        <sz val="10"/>
        <rFont val="Noto Sans CJK SC"/>
        <family val="2"/>
      </rPr>
      <t xml:space="preserve">最初に一度だけ決める値です。基準日は </t>
    </r>
    <r>
      <rPr>
        <sz val="10"/>
        <rFont val="Yu Gothic"/>
        <family val="0"/>
        <charset val="1"/>
      </rPr>
      <t xml:space="preserve">=TODAY()</t>
    </r>
    <r>
      <rPr>
        <sz val="10"/>
        <rFont val="Noto Sans CJK SC"/>
        <family val="2"/>
      </rPr>
      <t xml:space="preserve">（今日）になっています。</t>
    </r>
  </si>
  <si>
    <t xml:space="preserve">入力（青い文字）</t>
  </si>
  <si>
    <r>
      <rPr>
        <sz val="10"/>
        <rFont val="Yu Gothic"/>
        <family val="0"/>
        <charset val="1"/>
      </rPr>
      <t xml:space="preserve">1</t>
    </r>
    <r>
      <rPr>
        <sz val="10"/>
        <rFont val="Noto Sans CJK SC"/>
        <family val="2"/>
      </rPr>
      <t xml:space="preserve">行に</t>
    </r>
    <r>
      <rPr>
        <sz val="10"/>
        <rFont val="Yu Gothic"/>
        <family val="0"/>
        <charset val="1"/>
      </rPr>
      <t xml:space="preserve">1</t>
    </r>
    <r>
      <rPr>
        <sz val="10"/>
        <rFont val="Noto Sans CJK SC"/>
        <family val="2"/>
      </rPr>
      <t xml:space="preserve">件ずつ入力します。▼の付いた列は一覧から選びます。</t>
    </r>
  </si>
  <si>
    <t xml:space="preserve">自動（灰色）</t>
  </si>
  <si>
    <t xml:space="preserve">数式です。上書きしないでください。</t>
  </si>
  <si>
    <t xml:space="preserve">記入例</t>
  </si>
  <si>
    <t xml:space="preserve">「記入例」と書いた行は見本です。形をつかんだら行ごと消すか、上書きしてください。</t>
  </si>
  <si>
    <t xml:space="preserve">列の説明</t>
  </si>
  <si>
    <t xml:space="preserve">所属</t>
  </si>
  <si>
    <r>
      <rPr>
        <sz val="10"/>
        <rFont val="Noto Sans CJK SC"/>
        <family val="2"/>
      </rPr>
      <t xml:space="preserve">プロパー（自社社員）／</t>
    </r>
    <r>
      <rPr>
        <sz val="10"/>
        <rFont val="Yu Gothic"/>
        <family val="0"/>
        <charset val="1"/>
      </rPr>
      <t xml:space="preserve">BP</t>
    </r>
    <r>
      <rPr>
        <sz val="10"/>
        <rFont val="Noto Sans CJK SC"/>
        <family val="2"/>
      </rPr>
      <t xml:space="preserve">（協力会社）から選びます。</t>
    </r>
  </si>
  <si>
    <t xml:space="preserve">単価</t>
  </si>
  <si>
    <r>
      <rPr>
        <sz val="10"/>
        <rFont val="Noto Sans CJK SC"/>
        <family val="2"/>
      </rPr>
      <t xml:space="preserve">月額の単価を万円で入れます（例：</t>
    </r>
    <r>
      <rPr>
        <sz val="10"/>
        <rFont val="Yu Gothic"/>
        <family val="0"/>
        <charset val="1"/>
      </rPr>
      <t xml:space="preserve">75</t>
    </r>
    <r>
      <rPr>
        <sz val="10"/>
        <rFont val="Noto Sans CJK SC"/>
        <family val="2"/>
      </rPr>
      <t xml:space="preserve">）。</t>
    </r>
  </si>
  <si>
    <t xml:space="preserve">稼働状況</t>
  </si>
  <si>
    <t xml:space="preserve">稼働中／空き／空き予定 から選びます。空き予定＝契約終了が決まり、次が決まっていない人。</t>
  </si>
  <si>
    <t xml:space="preserve">契約終了日</t>
  </si>
  <si>
    <t xml:space="preserve">現案件の契約終了日。空きの人は空欄で構いません。</t>
  </si>
  <si>
    <t xml:space="preserve">残日数</t>
  </si>
  <si>
    <t xml:space="preserve">契約終了日 − 基準日（自動）。</t>
  </si>
  <si>
    <t xml:space="preserve">アラート</t>
  </si>
  <si>
    <r>
      <rPr>
        <sz val="10"/>
        <rFont val="Noto Sans CJK SC"/>
        <family val="2"/>
      </rPr>
      <t xml:space="preserve">「</t>
    </r>
    <r>
      <rPr>
        <sz val="10"/>
        <rFont val="Yu Gothic"/>
        <family val="0"/>
        <charset val="1"/>
      </rPr>
      <t xml:space="preserve">60</t>
    </r>
    <r>
      <rPr>
        <sz val="10"/>
        <rFont val="Noto Sans CJK SC"/>
        <family val="2"/>
      </rPr>
      <t xml:space="preserve">日以内に契約終了」「契約終了日を過ぎています」「次の提案先が未定」を自動で表示します。</t>
    </r>
  </si>
  <si>
    <t xml:space="preserve">来月の待機見込み</t>
  </si>
  <si>
    <r>
      <rPr>
        <sz val="10"/>
        <rFont val="Noto Sans CJK SC"/>
        <family val="2"/>
      </rPr>
      <t xml:space="preserve">プロパーで、いま空き、または来月末までに契約が終わる空き予定の人を</t>
    </r>
    <r>
      <rPr>
        <sz val="10"/>
        <rFont val="Yu Gothic"/>
        <family val="0"/>
        <charset val="1"/>
      </rPr>
      <t xml:space="preserve">1</t>
    </r>
    <r>
      <rPr>
        <sz val="10"/>
        <rFont val="Noto Sans CJK SC"/>
        <family val="2"/>
      </rPr>
      <t xml:space="preserve">と数えます（自動）。</t>
    </r>
  </si>
  <si>
    <r>
      <rPr>
        <b val="true"/>
        <sz val="12"/>
        <rFont val="Yu Gothic"/>
        <family val="0"/>
        <charset val="1"/>
      </rPr>
      <t xml:space="preserve">Excel</t>
    </r>
    <r>
      <rPr>
        <b val="true"/>
        <sz val="12"/>
        <rFont val="Noto Sans CJK SC"/>
        <family val="2"/>
      </rPr>
      <t xml:space="preserve">で管理するときの限界（ご参考）</t>
    </r>
  </si>
  <si>
    <r>
      <rPr>
        <sz val="10"/>
        <rFont val="Yu Gothic"/>
        <family val="0"/>
        <charset val="1"/>
      </rPr>
      <t xml:space="preserve">1. </t>
    </r>
    <r>
      <rPr>
        <sz val="10"/>
        <rFont val="Noto Sans CJK SC"/>
        <family val="2"/>
      </rPr>
      <t xml:space="preserve">二重管理：要員表・契約更新表・案件表を別々のファイルで持つと、同じ人や案件を何か所も直すことになり、数字がずれやすくなります。</t>
    </r>
  </si>
  <si>
    <r>
      <rPr>
        <sz val="10"/>
        <rFont val="Yu Gothic"/>
        <family val="0"/>
        <charset val="1"/>
      </rPr>
      <t xml:space="preserve">2. </t>
    </r>
    <r>
      <rPr>
        <sz val="10"/>
        <rFont val="Noto Sans CJK SC"/>
        <family val="2"/>
      </rPr>
      <t xml:space="preserve">リアルタイム共有：ファイルを配ったり共有フォルダに置いたりする運用では、誰かが直した内容がすぐには全員に届かず、同時に開くと上書きが起きます。</t>
    </r>
  </si>
  <si>
    <r>
      <rPr>
        <sz val="10"/>
        <rFont val="Yu Gothic"/>
        <family val="0"/>
        <charset val="1"/>
      </rPr>
      <t xml:space="preserve">3. </t>
    </r>
    <r>
      <rPr>
        <sz val="10"/>
        <rFont val="Noto Sans CJK SC"/>
        <family val="2"/>
      </rPr>
      <t xml:space="preserve">履歴：上書き保存すると、いつ・誰が・何を変えたか（確度・金額・更新意向の移り変わり）が残りにくくなります。</t>
    </r>
  </si>
  <si>
    <r>
      <rPr>
        <sz val="10"/>
        <rFont val="Yu Gothic"/>
        <family val="0"/>
        <charset val="1"/>
      </rPr>
      <t xml:space="preserve">COMPAS</t>
    </r>
    <r>
      <rPr>
        <sz val="10"/>
        <rFont val="Noto Sans CJK SC"/>
        <family val="2"/>
      </rPr>
      <t xml:space="preserve">（トンボ合同会社の</t>
    </r>
    <r>
      <rPr>
        <sz val="10"/>
        <rFont val="Yu Gothic"/>
        <family val="0"/>
        <charset val="1"/>
      </rPr>
      <t xml:space="preserve">SES</t>
    </r>
    <r>
      <rPr>
        <sz val="10"/>
        <rFont val="Noto Sans CJK SC"/>
        <family val="2"/>
      </rPr>
      <t xml:space="preserve">・</t>
    </r>
    <r>
      <rPr>
        <sz val="10"/>
        <rFont val="Yu Gothic"/>
        <family val="0"/>
        <charset val="1"/>
      </rPr>
      <t xml:space="preserve">SI</t>
    </r>
    <r>
      <rPr>
        <sz val="10"/>
        <rFont val="Noto Sans CJK SC"/>
        <family val="2"/>
      </rPr>
      <t xml:space="preserve">向け営業管理・要員管理クラウド）は、要員と案件を同じクラウドで扱い、稼働率・来月の待機見込み・受注予測をホーム画面に集計します。案件のステージや項目の変更は、活動履歴として時系列で残ります。</t>
    </r>
    <r>
      <rPr>
        <sz val="10"/>
        <rFont val="Yu Gothic"/>
        <family val="0"/>
        <charset val="1"/>
      </rPr>
      <t xml:space="preserve">7</t>
    </r>
    <r>
      <rPr>
        <sz val="10"/>
        <rFont val="Noto Sans CJK SC"/>
        <family val="2"/>
      </rPr>
      <t xml:space="preserve">日間の無料トライアルがあります（</t>
    </r>
    <r>
      <rPr>
        <sz val="10"/>
        <rFont val="Yu Gothic"/>
        <family val="0"/>
        <charset val="1"/>
      </rPr>
      <t xml:space="preserve">COMPAS</t>
    </r>
    <r>
      <rPr>
        <sz val="10"/>
        <rFont val="Noto Sans CJK SC"/>
        <family val="2"/>
      </rPr>
      <t xml:space="preserve">の製品サイトから申し込めます）。</t>
    </r>
  </si>
  <si>
    <t xml:space="preserve">要員管理表（稼働状況・契約終了・来月の待機見込み）</t>
  </si>
  <si>
    <r>
      <rPr>
        <sz val="10"/>
        <color rgb="FF465365"/>
        <rFont val="Noto Sans CJK SC"/>
        <family val="2"/>
      </rPr>
      <t xml:space="preserve">青い文字の欄に</t>
    </r>
    <r>
      <rPr>
        <sz val="10"/>
        <color rgb="FF465365"/>
        <rFont val="Yu Gothic"/>
        <family val="0"/>
        <charset val="1"/>
      </rPr>
      <t xml:space="preserve">1</t>
    </r>
    <r>
      <rPr>
        <sz val="10"/>
        <color rgb="FF465365"/>
        <rFont val="Noto Sans CJK SC"/>
        <family val="2"/>
      </rPr>
      <t xml:space="preserve">人</t>
    </r>
    <r>
      <rPr>
        <sz val="10"/>
        <color rgb="FF465365"/>
        <rFont val="Yu Gothic"/>
        <family val="0"/>
        <charset val="1"/>
      </rPr>
      <t xml:space="preserve">1</t>
    </r>
    <r>
      <rPr>
        <sz val="10"/>
        <color rgb="FF465365"/>
        <rFont val="Noto Sans CJK SC"/>
        <family val="2"/>
      </rPr>
      <t xml:space="preserve">行で入力します。灰色の列（残日数・アラート・来月の待機）は自動で計算されます。</t>
    </r>
  </si>
  <si>
    <t xml:space="preserve">基準日</t>
  </si>
  <si>
    <t xml:space="preserve">契約終了アラートの日数</t>
  </si>
  <si>
    <t xml:space="preserve">来月の末日</t>
  </si>
  <si>
    <t xml:space="preserve">要員</t>
  </si>
  <si>
    <t xml:space="preserve">所属 ▼</t>
  </si>
  <si>
    <t xml:space="preserve">スキル</t>
  </si>
  <si>
    <t xml:space="preserve">経験年数</t>
  </si>
  <si>
    <t xml:space="preserve">単価（万円／月）</t>
  </si>
  <si>
    <t xml:space="preserve">稼働状況 ▼</t>
  </si>
  <si>
    <t xml:space="preserve">現案件</t>
  </si>
  <si>
    <t xml:space="preserve">次の提案先</t>
  </si>
  <si>
    <t xml:space="preserve">残日数（自動）</t>
  </si>
  <si>
    <t xml:space="preserve">アラート（自動）</t>
  </si>
  <si>
    <r>
      <rPr>
        <b val="true"/>
        <sz val="10"/>
        <rFont val="Noto Sans CJK SC"/>
        <family val="2"/>
      </rPr>
      <t xml:space="preserve">来月の待機見込み（自動・</t>
    </r>
    <r>
      <rPr>
        <b val="true"/>
        <sz val="10"/>
        <rFont val="Yu Gothic"/>
        <family val="0"/>
        <charset val="1"/>
      </rPr>
      <t xml:space="preserve">1</t>
    </r>
    <r>
      <rPr>
        <b val="true"/>
        <sz val="10"/>
        <rFont val="Noto Sans CJK SC"/>
        <family val="2"/>
      </rPr>
      <t xml:space="preserve">＝該当）</t>
    </r>
  </si>
  <si>
    <t xml:space="preserve">記入例 山田 太郎</t>
  </si>
  <si>
    <t xml:space="preserve">プロパー</t>
  </si>
  <si>
    <r>
      <rPr>
        <sz val="10"/>
        <color rgb="FF0000FF"/>
        <rFont val="Yu Gothic"/>
        <family val="0"/>
        <charset val="1"/>
      </rPr>
      <t xml:space="preserve">Java</t>
    </r>
    <r>
      <rPr>
        <sz val="10"/>
        <color rgb="FF0000FF"/>
        <rFont val="Noto Sans CJK SC"/>
        <family val="2"/>
      </rPr>
      <t xml:space="preserve">・</t>
    </r>
    <r>
      <rPr>
        <sz val="10"/>
        <color rgb="FF0000FF"/>
        <rFont val="Yu Gothic"/>
        <family val="0"/>
        <charset val="1"/>
      </rPr>
      <t xml:space="preserve">Spring</t>
    </r>
    <r>
      <rPr>
        <sz val="10"/>
        <color rgb="FF0000FF"/>
        <rFont val="Noto Sans CJK SC"/>
        <family val="2"/>
      </rPr>
      <t xml:space="preserve">・</t>
    </r>
    <r>
      <rPr>
        <sz val="10"/>
        <color rgb="FF0000FF"/>
        <rFont val="Yu Gothic"/>
        <family val="0"/>
        <charset val="1"/>
      </rPr>
      <t xml:space="preserve">AWS</t>
    </r>
  </si>
  <si>
    <t xml:space="preserve">稼働中</t>
  </si>
  <si>
    <r>
      <rPr>
        <sz val="10"/>
        <color rgb="FF0000FF"/>
        <rFont val="Yu Gothic"/>
        <family val="0"/>
        <charset val="1"/>
      </rPr>
      <t xml:space="preserve">A</t>
    </r>
    <r>
      <rPr>
        <sz val="10"/>
        <color rgb="FF0000FF"/>
        <rFont val="Noto Sans CJK SC"/>
        <family val="2"/>
      </rPr>
      <t xml:space="preserve">社 基幹刷新</t>
    </r>
  </si>
  <si>
    <r>
      <rPr>
        <sz val="10"/>
        <color rgb="FF0000FF"/>
        <rFont val="Yu Gothic"/>
        <family val="0"/>
        <charset val="1"/>
      </rPr>
      <t xml:space="preserve">B</t>
    </r>
    <r>
      <rPr>
        <sz val="10"/>
        <color rgb="FF0000FF"/>
        <rFont val="Noto Sans CJK SC"/>
        <family val="2"/>
      </rPr>
      <t xml:space="preserve">社 </t>
    </r>
    <r>
      <rPr>
        <sz val="10"/>
        <color rgb="FF0000FF"/>
        <rFont val="Yu Gothic"/>
        <family val="0"/>
        <charset val="1"/>
      </rPr>
      <t xml:space="preserve">EC</t>
    </r>
    <r>
      <rPr>
        <sz val="10"/>
        <color rgb="FF0000FF"/>
        <rFont val="Noto Sans CJK SC"/>
        <family val="2"/>
      </rPr>
      <t xml:space="preserve">保守</t>
    </r>
  </si>
  <si>
    <t xml:space="preserve">記入例 佐藤 花子</t>
  </si>
  <si>
    <r>
      <rPr>
        <sz val="10"/>
        <color rgb="FF0000FF"/>
        <rFont val="Yu Gothic"/>
        <family val="0"/>
        <charset val="1"/>
      </rPr>
      <t xml:space="preserve">PM</t>
    </r>
    <r>
      <rPr>
        <sz val="10"/>
        <color rgb="FF0000FF"/>
        <rFont val="Noto Sans CJK SC"/>
        <family val="2"/>
      </rPr>
      <t xml:space="preserve">・要件定義</t>
    </r>
  </si>
  <si>
    <r>
      <rPr>
        <sz val="10"/>
        <color rgb="FF0000FF"/>
        <rFont val="Yu Gothic"/>
        <family val="0"/>
        <charset val="1"/>
      </rPr>
      <t xml:space="preserve">C</t>
    </r>
    <r>
      <rPr>
        <sz val="10"/>
        <color rgb="FF0000FF"/>
        <rFont val="Noto Sans CJK SC"/>
        <family val="2"/>
      </rPr>
      <t xml:space="preserve">社 </t>
    </r>
    <r>
      <rPr>
        <sz val="10"/>
        <color rgb="FF0000FF"/>
        <rFont val="Yu Gothic"/>
        <family val="0"/>
        <charset val="1"/>
      </rPr>
      <t xml:space="preserve">PMO</t>
    </r>
  </si>
  <si>
    <t xml:space="preserve">記入例 鈴木 一郎</t>
  </si>
  <si>
    <r>
      <rPr>
        <sz val="10"/>
        <color rgb="FF0000FF"/>
        <rFont val="Noto Sans CJK SC"/>
        <family val="2"/>
      </rPr>
      <t xml:space="preserve">インフラ・</t>
    </r>
    <r>
      <rPr>
        <sz val="10"/>
        <color rgb="FF0000FF"/>
        <rFont val="Yu Gothic"/>
        <family val="0"/>
        <charset val="1"/>
      </rPr>
      <t xml:space="preserve">Linux</t>
    </r>
  </si>
  <si>
    <t xml:space="preserve">空き</t>
  </si>
  <si>
    <r>
      <rPr>
        <sz val="10"/>
        <color rgb="FF0000FF"/>
        <rFont val="Yu Gothic"/>
        <family val="0"/>
        <charset val="1"/>
      </rPr>
      <t xml:space="preserve">D</t>
    </r>
    <r>
      <rPr>
        <sz val="10"/>
        <color rgb="FF0000FF"/>
        <rFont val="Noto Sans CJK SC"/>
        <family val="2"/>
      </rPr>
      <t xml:space="preserve">社 運用改善</t>
    </r>
  </si>
  <si>
    <t xml:space="preserve">記入例 田中 健</t>
  </si>
  <si>
    <r>
      <rPr>
        <sz val="10"/>
        <color rgb="FF0000FF"/>
        <rFont val="Yu Gothic"/>
        <family val="0"/>
        <charset val="1"/>
      </rPr>
      <t xml:space="preserve">React</t>
    </r>
    <r>
      <rPr>
        <sz val="10"/>
        <color rgb="FF0000FF"/>
        <rFont val="Noto Sans CJK SC"/>
        <family val="2"/>
      </rPr>
      <t xml:space="preserve">・</t>
    </r>
    <r>
      <rPr>
        <sz val="10"/>
        <color rgb="FF0000FF"/>
        <rFont val="Yu Gothic"/>
        <family val="0"/>
        <charset val="1"/>
      </rPr>
      <t xml:space="preserve">TypeScript</t>
    </r>
  </si>
  <si>
    <t xml:space="preserve">空き予定</t>
  </si>
  <si>
    <r>
      <rPr>
        <sz val="10"/>
        <color rgb="FF0000FF"/>
        <rFont val="Yu Gothic"/>
        <family val="0"/>
        <charset val="1"/>
      </rPr>
      <t xml:space="preserve">E</t>
    </r>
    <r>
      <rPr>
        <sz val="10"/>
        <color rgb="FF0000FF"/>
        <rFont val="Noto Sans CJK SC"/>
        <family val="2"/>
      </rPr>
      <t xml:space="preserve">社 </t>
    </r>
    <r>
      <rPr>
        <sz val="10"/>
        <color rgb="FF0000FF"/>
        <rFont val="Yu Gothic"/>
        <family val="0"/>
        <charset val="1"/>
      </rPr>
      <t xml:space="preserve">Web</t>
    </r>
    <r>
      <rPr>
        <sz val="10"/>
        <color rgb="FF0000FF"/>
        <rFont val="Noto Sans CJK SC"/>
        <family val="2"/>
      </rPr>
      <t xml:space="preserve">開発</t>
    </r>
  </si>
  <si>
    <r>
      <rPr>
        <sz val="10"/>
        <color rgb="FF0000FF"/>
        <rFont val="Noto Sans CJK SC"/>
        <family val="2"/>
      </rPr>
      <t xml:space="preserve">記入例 高橋 誠（</t>
    </r>
    <r>
      <rPr>
        <sz val="10"/>
        <color rgb="FF0000FF"/>
        <rFont val="Yu Gothic"/>
        <family val="0"/>
        <charset val="1"/>
      </rPr>
      <t xml:space="preserve">BP</t>
    </r>
    <r>
      <rPr>
        <sz val="10"/>
        <color rgb="FF0000FF"/>
        <rFont val="Noto Sans CJK SC"/>
        <family val="2"/>
      </rPr>
      <t xml:space="preserve">）</t>
    </r>
  </si>
  <si>
    <t xml:space="preserve">BP</t>
  </si>
  <si>
    <t xml:space="preserve">テスト・自動化</t>
  </si>
  <si>
    <r>
      <rPr>
        <sz val="10"/>
        <color rgb="FF0000FF"/>
        <rFont val="Yu Gothic"/>
        <family val="0"/>
        <charset val="1"/>
      </rPr>
      <t xml:space="preserve">F</t>
    </r>
    <r>
      <rPr>
        <sz val="10"/>
        <color rgb="FF0000FF"/>
        <rFont val="Noto Sans CJK SC"/>
        <family val="2"/>
      </rPr>
      <t xml:space="preserve">社 テスト</t>
    </r>
  </si>
  <si>
    <t xml:space="preserve">集計（自動計算）</t>
  </si>
  <si>
    <t xml:space="preserve">要員表の入力から自動で出ます。稼働率と待機はプロパー（自社社員）だけで数えます。</t>
  </si>
  <si>
    <t xml:space="preserve">在籍するプロパーの人数（稼働状況が入っている人）</t>
  </si>
  <si>
    <t xml:space="preserve">　うち稼働中</t>
  </si>
  <si>
    <t xml:space="preserve">　うち空き（いま待機）</t>
  </si>
  <si>
    <t xml:space="preserve">　うち空き予定</t>
  </si>
  <si>
    <r>
      <rPr>
        <b val="true"/>
        <sz val="10"/>
        <rFont val="Noto Sans CJK SC"/>
        <family val="2"/>
      </rPr>
      <t xml:space="preserve">要員稼働率（稼働中 </t>
    </r>
    <r>
      <rPr>
        <b val="true"/>
        <sz val="10"/>
        <rFont val="Yu Gothic"/>
        <family val="0"/>
        <charset val="1"/>
      </rPr>
      <t xml:space="preserve">÷ </t>
    </r>
    <r>
      <rPr>
        <b val="true"/>
        <sz val="10"/>
        <rFont val="Noto Sans CJK SC"/>
        <family val="2"/>
      </rPr>
      <t xml:space="preserve">在籍プロパー。空き予定は契約終了日まで稼働中として数えます）</t>
    </r>
  </si>
  <si>
    <r>
      <rPr>
        <sz val="10"/>
        <color rgb="FF6B7788"/>
        <rFont val="Yu Gothic"/>
        <family val="0"/>
        <charset val="1"/>
      </rPr>
      <t xml:space="preserve">90%</t>
    </r>
    <r>
      <rPr>
        <sz val="10"/>
        <color rgb="FF6B7788"/>
        <rFont val="Noto Sans CJK SC"/>
        <family val="2"/>
      </rPr>
      <t xml:space="preserve">を下回ると赤くなります（目安は自社で決めてください）</t>
    </r>
  </si>
  <si>
    <r>
      <rPr>
        <sz val="10"/>
        <rFont val="Yu Gothic"/>
        <family val="0"/>
        <charset val="1"/>
      </rPr>
      <t xml:space="preserve">BP</t>
    </r>
    <r>
      <rPr>
        <sz val="10"/>
        <rFont val="Noto Sans CJK SC"/>
        <family val="2"/>
      </rPr>
      <t xml:space="preserve">（協力会社）の人数（稼働状況が入っている人）</t>
    </r>
  </si>
  <si>
    <t xml:space="preserve">契約終了アラートの人数（設定日数以内・空きを除く）</t>
  </si>
  <si>
    <t xml:space="preserve">来月の待機見込み（人）＝ いま空き ＋ 来月末までに契約が終わる空き予定（プロパー）</t>
  </si>
  <si>
    <r>
      <rPr>
        <b val="true"/>
        <sz val="10"/>
        <rFont val="Noto Sans CJK SC"/>
        <family val="2"/>
      </rPr>
      <t xml:space="preserve">来月の待機見込み </t>
    </r>
    <r>
      <rPr>
        <b val="true"/>
        <sz val="10"/>
        <rFont val="Yu Gothic"/>
        <family val="0"/>
        <charset val="1"/>
      </rPr>
      <t xml:space="preserve">× </t>
    </r>
    <r>
      <rPr>
        <b val="true"/>
        <sz val="10"/>
        <rFont val="Noto Sans CJK SC"/>
        <family val="2"/>
      </rPr>
      <t xml:space="preserve">単価 ＝ 売上機会（万円／月）</t>
    </r>
  </si>
  <si>
    <r>
      <rPr>
        <sz val="10"/>
        <rFont val="Noto Sans CJK SC"/>
        <family val="2"/>
      </rPr>
      <t xml:space="preserve">　同じ状態が</t>
    </r>
    <r>
      <rPr>
        <sz val="10"/>
        <rFont val="Yu Gothic"/>
        <family val="0"/>
        <charset val="1"/>
      </rPr>
      <t xml:space="preserve">12</t>
    </r>
    <r>
      <rPr>
        <sz val="10"/>
        <rFont val="Noto Sans CJK SC"/>
        <family val="2"/>
      </rPr>
      <t xml:space="preserve">か月続いた場合（万円／年）</t>
    </r>
  </si>
  <si>
    <t xml:space="preserve">平均単価（稼働中のプロパー・万円／月）</t>
  </si>
  <si>
    <r>
      <rPr>
        <sz val="10"/>
        <rFont val="Noto Sans CJK SC"/>
        <family val="2"/>
      </rPr>
      <t xml:space="preserve">稼働率</t>
    </r>
    <r>
      <rPr>
        <sz val="10"/>
        <rFont val="Yu Gothic"/>
        <family val="0"/>
        <charset val="1"/>
      </rPr>
      <t xml:space="preserve">1</t>
    </r>
    <r>
      <rPr>
        <sz val="10"/>
        <rFont val="Noto Sans CJK SC"/>
        <family val="2"/>
      </rPr>
      <t xml:space="preserve">ポイントの価値（万円／月）＝ 在籍プロパー </t>
    </r>
    <r>
      <rPr>
        <sz val="10"/>
        <rFont val="Yu Gothic"/>
        <family val="0"/>
        <charset val="1"/>
      </rPr>
      <t xml:space="preserve">× 1% × </t>
    </r>
    <r>
      <rPr>
        <sz val="10"/>
        <rFont val="Noto Sans CJK SC"/>
        <family val="2"/>
      </rPr>
      <t xml:space="preserve">平均単価</t>
    </r>
  </si>
  <si>
    <r>
      <rPr>
        <sz val="10"/>
        <color rgb="FF465365"/>
        <rFont val="Noto Sans CJK SC"/>
        <family val="2"/>
      </rPr>
      <t xml:space="preserve">数え方：稼働率と待機はプロパーだけで数えます。</t>
    </r>
    <r>
      <rPr>
        <sz val="10"/>
        <color rgb="FF465365"/>
        <rFont val="Yu Gothic"/>
        <family val="0"/>
        <charset val="1"/>
      </rPr>
      <t xml:space="preserve">BP</t>
    </r>
    <r>
      <rPr>
        <sz val="10"/>
        <color rgb="FF465365"/>
        <rFont val="Noto Sans CJK SC"/>
        <family val="2"/>
      </rPr>
      <t xml:space="preserve">は契約が終われば自社に残らないため入れていません。稼働状況が空欄の人も数えません。</t>
    </r>
  </si>
  <si>
    <r>
      <rPr>
        <sz val="10"/>
        <color rgb="FF465365"/>
        <rFont val="Noto Sans CJK SC"/>
        <family val="2"/>
      </rPr>
      <t xml:space="preserve">売上機会は売上の額で、利益ではありません。待機中も給与は発生し、会社都合で休業させる場合は平均賃金の</t>
    </r>
    <r>
      <rPr>
        <sz val="10"/>
        <color rgb="FF465365"/>
        <rFont val="Yu Gothic"/>
        <family val="0"/>
        <charset val="1"/>
      </rPr>
      <t xml:space="preserve">60%</t>
    </r>
    <r>
      <rPr>
        <sz val="10"/>
        <color rgb="FF465365"/>
        <rFont val="Noto Sans CJK SC"/>
        <family val="2"/>
      </rPr>
      <t xml:space="preserve">以上の休業手当の支払いが必要です（労働基準法第</t>
    </r>
    <r>
      <rPr>
        <sz val="10"/>
        <color rgb="FF465365"/>
        <rFont val="Yu Gothic"/>
        <family val="0"/>
        <charset val="1"/>
      </rPr>
      <t xml:space="preserve">26</t>
    </r>
    <r>
      <rPr>
        <sz val="10"/>
        <color rgb="FF465365"/>
        <rFont val="Noto Sans CJK SC"/>
        <family val="2"/>
      </rPr>
      <t xml:space="preserve">条　</t>
    </r>
    <r>
      <rPr>
        <sz val="10"/>
        <color rgb="FF465365"/>
        <rFont val="Yu Gothic"/>
        <family val="0"/>
        <charset val="1"/>
      </rPr>
      <t xml:space="preserve">https://laws.e-gov.go.jp/law/322AC0000000049 </t>
    </r>
    <r>
      <rPr>
        <sz val="10"/>
        <color rgb="FF465365"/>
        <rFont val="Noto Sans CJK SC"/>
        <family val="2"/>
      </rPr>
      <t xml:space="preserve">）。</t>
    </r>
  </si>
  <si>
    <t xml:space="preserve">「空き予定」は契約終了が決まり、次の案件が決まっていない人です。契約終了日が来月末までの人だけを来月の待機見込みに入れます。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</si>
</sst>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yyyy/mm/dd"/>
    <numFmt numFmtId="166" formatCode="0\日"/>
    <numFmt numFmtId="167" formatCode="0\年"/>
    <numFmt numFmtId="168" formatCode="#,##0"/>
    <numFmt numFmtId="169" formatCode="0\日;[RED]\-0\日"/>
    <numFmt numFmtId="170" formatCode="0"/>
    <numFmt numFmtId="171" formatCode="0\名"/>
    <numFmt numFmtId="172" formatCode="0.0%"/>
    <numFmt numFmtId="173" formatCode="#,##0&quot;万円&quot;"/>
    <numFmt numFmtId="174" formatCode="#,##0.0&quot;万円&quot;"/>
  </numFmts>
  <fonts count="20">
    <font>
      <sz val="11"/>
      <color theme="1"/>
      <name val="Yu Gothic"/>
      <family val="2"/>
      <charset val="1"/>
    </font>
    <font>
      <sz val="10"/>
      <name val="Yu Gothic"/>
      <family val="0"/>
    </font>
    <font>
      <sz val="10"/>
      <name val="Yu Gothic"/>
      <family val="0"/>
    </font>
    <font>
      <sz val="10"/>
      <name val="Yu Gothic"/>
      <family val="0"/>
    </font>
    <font>
      <b val="true"/>
      <sz val="16"/>
      <name val="Yu Gothic"/>
      <family val="2"/>
    </font>
    <font>
      <sz val="10"/>
      <color rgb="FF465365"/>
      <name val="Yu Gothic"/>
      <family val="2"/>
    </font>
    <font>
      <sz val="10"/>
      <color rgb="FF465365"/>
      <name val="Yu Gothic"/>
      <family val="0"/>
      <charset val="1"/>
    </font>
    <font>
      <b val="true"/>
      <sz val="12"/>
      <name val="Yu Gothic"/>
      <family val="2"/>
    </font>
    <font>
      <sz val="10"/>
      <name val="Yu Gothic"/>
      <family val="2"/>
    </font>
    <font>
      <sz val="10"/>
      <name val="Yu Gothic"/>
      <family val="0"/>
      <charset val="1"/>
    </font>
    <font>
      <b val="true"/>
      <sz val="10"/>
      <name val="Yu Gothic"/>
      <family val="0"/>
      <charset val="1"/>
    </font>
    <font>
      <b val="true"/>
      <sz val="10"/>
      <color rgb="FF0000FF"/>
      <name val="Yu Gothic"/>
      <family val="2"/>
    </font>
    <font>
      <b val="true"/>
      <sz val="10"/>
      <name val="Yu Gothic"/>
      <family val="2"/>
    </font>
    <font>
      <b val="true"/>
      <sz val="12"/>
      <name val="Yu Gothic"/>
      <family val="0"/>
      <charset val="1"/>
    </font>
    <font>
      <b val="true"/>
      <sz val="14"/>
      <name val="Yu Gothic"/>
      <family val="2"/>
    </font>
    <font>
      <sz val="10"/>
      <color rgb="FF0000FF"/>
      <name val="Yu Gothic"/>
      <family val="0"/>
      <charset val="1"/>
    </font>
    <font>
      <sz val="10"/>
      <color rgb="FF0000FF"/>
      <name val="Yu Gothic"/>
      <family val="2"/>
    </font>
    <font>
      <sz val="10"/>
      <name val="Yu Gothic"/>
      <family val="2"/>
    </font>
    <font>
      <sz val="10"/>
      <color rgb="FF6B7788"/>
      <name val="Yu Gothic"/>
      <family val="0"/>
      <charset val="1"/>
    </font>
    <font>
      <sz val="10"/>
      <color rgb="FF6B7788"/>
      <name val="Yu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EDD5"/>
      </patternFill>
    </fill>
    <fill>
      <patternFill patternType="solid">
        <fgColor rgb="FFF3F6FB"/>
        <bgColor rgb="FFE8EFFA"/>
      </patternFill>
    </fill>
    <fill>
      <patternFill patternType="solid">
        <fgColor rgb="FFE8EFFA"/>
        <bgColor rgb="FFF3F6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CE3EE"/>
      </left>
      <right style="thin">
        <color rgb="FFDCE3EE"/>
      </right>
      <top style="thin">
        <color rgb="FFDCE3EE"/>
      </top>
      <bottom style="thin">
        <color rgb="FFDCE3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DE2E1"/>
        </patternFill>
      </fill>
    </dxf>
    <dxf>
      <fill>
        <patternFill>
          <bgColor rgb="FFFFEDD5"/>
        </patternFill>
      </fill>
    </dxf>
    <dxf>
      <font>
        <name val="Yu Gothic"/>
        <charset val="1"/>
        <family val="0"/>
        <b val="1"/>
        <color rgb="FFC8102E"/>
      </font>
    </dxf>
  </dxfs>
  <colors>
    <indexedColors>
      <rgbColor rgb="FF000000"/>
      <rgbColor rgb="FFF3F6FB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788"/>
      <rgbColor rgb="FF9999FF"/>
      <rgbColor rgb="FF993366"/>
      <rgbColor rgb="FFFFF2CC"/>
      <rgbColor rgb="FFE8EFFA"/>
      <rgbColor rgb="FF660066"/>
      <rgbColor rgb="FFFF8080"/>
      <rgbColor rgb="FF0066CC"/>
      <rgbColor rgb="FFDCE3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DD5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46536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  <c r="C5" s="4"/>
    </row>
    <row r="6" customFormat="false" ht="15" hidden="false" customHeight="false" outlineLevel="0" collapsed="false">
      <c r="B6" s="4" t="s">
        <v>4</v>
      </c>
      <c r="C6" s="4"/>
    </row>
    <row r="8" customFormat="false" ht="15" hidden="false" customHeight="false" outlineLevel="0" collapsed="false">
      <c r="B8" s="3" t="s">
        <v>5</v>
      </c>
    </row>
    <row r="9" customFormat="false" ht="30" hidden="false" customHeight="true" outlineLevel="0" collapsed="false">
      <c r="A9" s="5" t="n">
        <v>1</v>
      </c>
      <c r="B9" s="6" t="s">
        <v>6</v>
      </c>
      <c r="C9" s="6"/>
    </row>
    <row r="10" customFormat="false" ht="30" hidden="false" customHeight="true" outlineLevel="0" collapsed="false">
      <c r="A10" s="5" t="n">
        <v>2</v>
      </c>
      <c r="B10" s="7" t="s">
        <v>7</v>
      </c>
      <c r="C10" s="7"/>
    </row>
    <row r="11" customFormat="false" ht="30" hidden="false" customHeight="true" outlineLevel="0" collapsed="false">
      <c r="A11" s="5" t="n">
        <v>3</v>
      </c>
      <c r="B11" s="6" t="s">
        <v>8</v>
      </c>
      <c r="C11" s="6"/>
    </row>
    <row r="12" customFormat="false" ht="30" hidden="false" customHeight="true" outlineLevel="0" collapsed="false">
      <c r="A12" s="5" t="n">
        <v>4</v>
      </c>
      <c r="B12" s="6" t="s">
        <v>9</v>
      </c>
      <c r="C12" s="6"/>
    </row>
    <row r="13" customFormat="false" ht="30" hidden="false" customHeight="true" outlineLevel="0" collapsed="false">
      <c r="A13" s="5" t="n">
        <v>5</v>
      </c>
      <c r="B13" s="6" t="s">
        <v>10</v>
      </c>
      <c r="C13" s="6"/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8" t="s">
        <v>12</v>
      </c>
      <c r="C16" s="9" t="s">
        <v>13</v>
      </c>
    </row>
    <row r="17" customFormat="false" ht="15" hidden="false" customHeight="false" outlineLevel="0" collapsed="false">
      <c r="B17" s="10" t="s">
        <v>14</v>
      </c>
      <c r="C17" s="11" t="s">
        <v>15</v>
      </c>
    </row>
    <row r="18" customFormat="false" ht="15" hidden="false" customHeight="false" outlineLevel="0" collapsed="false">
      <c r="B18" s="12" t="s">
        <v>16</v>
      </c>
      <c r="C18" s="9" t="s">
        <v>17</v>
      </c>
    </row>
    <row r="19" customFormat="false" ht="15" hidden="false" customHeight="false" outlineLevel="0" collapsed="false">
      <c r="B19" s="10" t="s">
        <v>18</v>
      </c>
      <c r="C19" s="9" t="s">
        <v>19</v>
      </c>
    </row>
    <row r="21" customFormat="false" ht="15" hidden="false" customHeight="false" outlineLevel="0" collapsed="false">
      <c r="B21" s="3" t="s">
        <v>20</v>
      </c>
    </row>
    <row r="22" customFormat="false" ht="15" hidden="false" customHeight="false" outlineLevel="0" collapsed="false">
      <c r="B22" s="13" t="s">
        <v>21</v>
      </c>
      <c r="C22" s="14" t="s">
        <v>22</v>
      </c>
    </row>
    <row r="23" customFormat="false" ht="15" hidden="false" customHeight="false" outlineLevel="0" collapsed="false">
      <c r="B23" s="13" t="s">
        <v>23</v>
      </c>
      <c r="C23" s="14" t="s">
        <v>24</v>
      </c>
    </row>
    <row r="24" customFormat="false" ht="15" hidden="false" customHeight="false" outlineLevel="0" collapsed="false">
      <c r="B24" s="13" t="s">
        <v>25</v>
      </c>
      <c r="C24" s="14" t="s">
        <v>26</v>
      </c>
    </row>
    <row r="25" customFormat="false" ht="15" hidden="false" customHeight="false" outlineLevel="0" collapsed="false">
      <c r="B25" s="13" t="s">
        <v>27</v>
      </c>
      <c r="C25" s="14" t="s">
        <v>28</v>
      </c>
    </row>
    <row r="26" customFormat="false" ht="15" hidden="false" customHeight="false" outlineLevel="0" collapsed="false">
      <c r="B26" s="13" t="s">
        <v>29</v>
      </c>
      <c r="C26" s="14" t="s">
        <v>30</v>
      </c>
    </row>
    <row r="27" customFormat="false" ht="15" hidden="false" customHeight="false" outlineLevel="0" collapsed="false">
      <c r="B27" s="13" t="s">
        <v>31</v>
      </c>
      <c r="C27" s="14" t="s">
        <v>32</v>
      </c>
    </row>
    <row r="28" customFormat="false" ht="15" hidden="false" customHeight="false" outlineLevel="0" collapsed="false">
      <c r="B28" s="13" t="s">
        <v>33</v>
      </c>
      <c r="C28" s="14" t="s">
        <v>34</v>
      </c>
    </row>
    <row r="30" customFormat="false" ht="19.4" hidden="false" customHeight="true" outlineLevel="0" collapsed="false">
      <c r="B30" s="15" t="s">
        <v>35</v>
      </c>
      <c r="C30" s="15"/>
    </row>
    <row r="31" customFormat="false" ht="30" hidden="false" customHeight="true" outlineLevel="0" collapsed="false">
      <c r="B31" s="7" t="s">
        <v>36</v>
      </c>
      <c r="C31" s="7"/>
    </row>
    <row r="32" customFormat="false" ht="30" hidden="false" customHeight="true" outlineLevel="0" collapsed="false">
      <c r="B32" s="7" t="s">
        <v>37</v>
      </c>
      <c r="C32" s="7"/>
    </row>
    <row r="33" customFormat="false" ht="30" hidden="false" customHeight="true" outlineLevel="0" collapsed="false">
      <c r="B33" s="7" t="s">
        <v>38</v>
      </c>
      <c r="C33" s="7"/>
    </row>
    <row r="34" customFormat="false" ht="43.5" hidden="false" customHeight="true" outlineLevel="0" collapsed="false">
      <c r="B34" s="7" t="s">
        <v>39</v>
      </c>
      <c r="C34" s="7"/>
    </row>
  </sheetData>
  <mergeCells count="12">
    <mergeCell ref="B5:C5"/>
    <mergeCell ref="B6:C6"/>
    <mergeCell ref="B9:C9"/>
    <mergeCell ref="B10:C10"/>
    <mergeCell ref="B11:C11"/>
    <mergeCell ref="B12:C12"/>
    <mergeCell ref="B13:C13"/>
    <mergeCell ref="B30:C30"/>
    <mergeCell ref="B31:C31"/>
    <mergeCell ref="B32:C32"/>
    <mergeCell ref="B33:C33"/>
    <mergeCell ref="B34:C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1"/>
    <col collapsed="false" customWidth="true" hidden="false" outlineLevel="0" max="3" min="3" style="0" width="22"/>
    <col collapsed="false" customWidth="true" hidden="false" outlineLevel="0" max="4" min="4" style="0" width="9"/>
    <col collapsed="false" customWidth="true" hidden="false" outlineLevel="0" max="6" min="5" style="0" width="11"/>
    <col collapsed="false" customWidth="true" hidden="false" outlineLevel="0" max="7" min="7" style="0" width="18"/>
    <col collapsed="false" customWidth="true" hidden="false" outlineLevel="0" max="8" min="8" style="0" width="12"/>
    <col collapsed="false" customWidth="true" hidden="false" outlineLevel="0" max="9" min="9" style="0" width="16"/>
    <col collapsed="false" customWidth="true" hidden="false" outlineLevel="0" max="10" min="10" style="0" width="10"/>
    <col collapsed="false" customWidth="true" hidden="false" outlineLevel="0" max="11" min="11" style="0" width="24"/>
    <col collapsed="false" customWidth="true" hidden="false" outlineLevel="0" max="12" min="12" style="0" width="14"/>
  </cols>
  <sheetData>
    <row r="1" customFormat="false" ht="17.35" hidden="false" customHeight="false" outlineLevel="0" collapsed="false">
      <c r="A1" s="16" t="s">
        <v>40</v>
      </c>
    </row>
    <row r="2" customFormat="false" ht="15" hidden="false" customHeight="false" outlineLevel="0" collapsed="false">
      <c r="A2" s="2" t="s">
        <v>41</v>
      </c>
    </row>
    <row r="3" customFormat="false" ht="15" hidden="false" customHeight="false" outlineLevel="0" collapsed="false">
      <c r="A3" s="13" t="s">
        <v>42</v>
      </c>
      <c r="B3" s="17" t="n">
        <f aca="true">TODAY()</f>
        <v>46307</v>
      </c>
      <c r="C3" s="13" t="s">
        <v>43</v>
      </c>
      <c r="D3" s="18" t="n">
        <v>60</v>
      </c>
      <c r="E3" s="13" t="s">
        <v>44</v>
      </c>
      <c r="F3" s="19" t="n">
        <f aca="false">EOMONTH(B3,1)</f>
        <v>46356</v>
      </c>
    </row>
    <row r="5" customFormat="false" ht="31.5" hidden="false" customHeight="true" outlineLevel="0" collapsed="false">
      <c r="A5" s="20" t="s">
        <v>45</v>
      </c>
      <c r="B5" s="20" t="s">
        <v>46</v>
      </c>
      <c r="C5" s="20" t="s">
        <v>47</v>
      </c>
      <c r="D5" s="20" t="s">
        <v>48</v>
      </c>
      <c r="E5" s="20" t="s">
        <v>49</v>
      </c>
      <c r="F5" s="20" t="s">
        <v>50</v>
      </c>
      <c r="G5" s="20" t="s">
        <v>51</v>
      </c>
      <c r="H5" s="20" t="s">
        <v>27</v>
      </c>
      <c r="I5" s="20" t="s">
        <v>52</v>
      </c>
      <c r="J5" s="20" t="s">
        <v>53</v>
      </c>
      <c r="K5" s="20" t="s">
        <v>54</v>
      </c>
      <c r="L5" s="20" t="s">
        <v>55</v>
      </c>
    </row>
    <row r="6" customFormat="false" ht="15" hidden="false" customHeight="false" outlineLevel="0" collapsed="false">
      <c r="A6" s="21" t="s">
        <v>56</v>
      </c>
      <c r="B6" s="21" t="s">
        <v>57</v>
      </c>
      <c r="C6" s="22" t="s">
        <v>58</v>
      </c>
      <c r="D6" s="23" t="n">
        <v>8</v>
      </c>
      <c r="E6" s="24" t="n">
        <v>75</v>
      </c>
      <c r="F6" s="21" t="s">
        <v>59</v>
      </c>
      <c r="G6" s="22" t="s">
        <v>60</v>
      </c>
      <c r="H6" s="25" t="n">
        <f aca="false">$B$3+20</f>
        <v>46327</v>
      </c>
      <c r="I6" s="22" t="s">
        <v>61</v>
      </c>
      <c r="J6" s="26" t="n">
        <f aca="false">IF(H6="","",H6-$B$3)</f>
        <v>20</v>
      </c>
      <c r="K6" s="27" t="str">
        <f aca="false">IF(A6="","",IF(AND(H6&lt;&gt;"",J6&lt;0,F6&lt;&gt;"空き"),"契約終了日を過ぎています",IF(AND(H6&lt;&gt;"",J6&lt;=$D$3,F6&lt;&gt;"空き"),$D$3&amp;"日以内に契約終了",IF(AND(OR(F6="空き",F6="空き予定"),I6=""),"次の提案先が未定",""))))</f>
        <v>60日以内に契約終了</v>
      </c>
      <c r="L6" s="28" t="n">
        <f aca="false">IF(AND(B6="プロパー",OR(F6="空き",AND(F6="空き予定",H6&lt;&gt;"",H6&lt;=$F$3))),1,0)</f>
        <v>0</v>
      </c>
    </row>
    <row r="7" customFormat="false" ht="15" hidden="false" customHeight="false" outlineLevel="0" collapsed="false">
      <c r="A7" s="21" t="s">
        <v>62</v>
      </c>
      <c r="B7" s="21" t="s">
        <v>57</v>
      </c>
      <c r="C7" s="22" t="s">
        <v>63</v>
      </c>
      <c r="D7" s="23" t="n">
        <v>12</v>
      </c>
      <c r="E7" s="24" t="n">
        <v>90</v>
      </c>
      <c r="F7" s="21" t="s">
        <v>59</v>
      </c>
      <c r="G7" s="22" t="s">
        <v>64</v>
      </c>
      <c r="H7" s="25" t="n">
        <f aca="false">$B$3+120</f>
        <v>46427</v>
      </c>
      <c r="I7" s="22"/>
      <c r="J7" s="26" t="n">
        <f aca="false">IF(H7="","",H7-$B$3)</f>
        <v>120</v>
      </c>
      <c r="K7" s="27" t="str">
        <f aca="false">IF(A7="","",IF(AND(H7&lt;&gt;"",J7&lt;0,F7&lt;&gt;"空き"),"契約終了日を過ぎています",IF(AND(H7&lt;&gt;"",J7&lt;=$D$3,F7&lt;&gt;"空き"),$D$3&amp;"日以内に契約終了",IF(AND(OR(F7="空き",F7="空き予定"),I7=""),"次の提案先が未定",""))))</f>
        <v/>
      </c>
      <c r="L7" s="28" t="n">
        <f aca="false">IF(AND(B7="プロパー",OR(F7="空き",AND(F7="空き予定",H7&lt;&gt;"",H7&lt;=$F$3))),1,0)</f>
        <v>0</v>
      </c>
    </row>
    <row r="8" customFormat="false" ht="15" hidden="false" customHeight="false" outlineLevel="0" collapsed="false">
      <c r="A8" s="21" t="s">
        <v>65</v>
      </c>
      <c r="B8" s="21" t="s">
        <v>57</v>
      </c>
      <c r="C8" s="21" t="s">
        <v>66</v>
      </c>
      <c r="D8" s="23" t="n">
        <v>5</v>
      </c>
      <c r="E8" s="24" t="n">
        <v>65</v>
      </c>
      <c r="F8" s="21" t="s">
        <v>67</v>
      </c>
      <c r="G8" s="22"/>
      <c r="H8" s="25"/>
      <c r="I8" s="22" t="s">
        <v>68</v>
      </c>
      <c r="J8" s="26" t="str">
        <f aca="false">IF(H8="","",H8-$B$3)</f>
        <v/>
      </c>
      <c r="K8" s="27" t="str">
        <f aca="false">IF(A8="","",IF(AND(H8&lt;&gt;"",J8&lt;0,F8&lt;&gt;"空き"),"契約終了日を過ぎています",IF(AND(H8&lt;&gt;"",J8&lt;=$D$3,F8&lt;&gt;"空き"),$D$3&amp;"日以内に契約終了",IF(AND(OR(F8="空き",F8="空き予定"),I8=""),"次の提案先が未定",""))))</f>
        <v/>
      </c>
      <c r="L8" s="28" t="n">
        <f aca="false">IF(AND(B8="プロパー",OR(F8="空き",AND(F8="空き予定",H8&lt;&gt;"",H8&lt;=$F$3))),1,0)</f>
        <v>1</v>
      </c>
    </row>
    <row r="9" customFormat="false" ht="15" hidden="false" customHeight="false" outlineLevel="0" collapsed="false">
      <c r="A9" s="21" t="s">
        <v>69</v>
      </c>
      <c r="B9" s="21" t="s">
        <v>57</v>
      </c>
      <c r="C9" s="22" t="s">
        <v>70</v>
      </c>
      <c r="D9" s="23" t="n">
        <v>4</v>
      </c>
      <c r="E9" s="24" t="n">
        <v>70</v>
      </c>
      <c r="F9" s="21" t="s">
        <v>71</v>
      </c>
      <c r="G9" s="22" t="s">
        <v>72</v>
      </c>
      <c r="H9" s="25" t="n">
        <f aca="false">$B$3+35</f>
        <v>46342</v>
      </c>
      <c r="I9" s="22"/>
      <c r="J9" s="26" t="n">
        <f aca="false">IF(H9="","",H9-$B$3)</f>
        <v>35</v>
      </c>
      <c r="K9" s="27" t="str">
        <f aca="false">IF(A9="","",IF(AND(H9&lt;&gt;"",J9&lt;0,F9&lt;&gt;"空き"),"契約終了日を過ぎています",IF(AND(H9&lt;&gt;"",J9&lt;=$D$3,F9&lt;&gt;"空き"),$D$3&amp;"日以内に契約終了",IF(AND(OR(F9="空き",F9="空き予定"),I9=""),"次の提案先が未定",""))))</f>
        <v>60日以内に契約終了</v>
      </c>
      <c r="L9" s="28" t="n">
        <f aca="false">IF(AND(B9="プロパー",OR(F9="空き",AND(F9="空き予定",H9&lt;&gt;"",H9&lt;=$F$3))),1,0)</f>
        <v>1</v>
      </c>
    </row>
    <row r="10" customFormat="false" ht="15" hidden="false" customHeight="false" outlineLevel="0" collapsed="false">
      <c r="A10" s="21" t="s">
        <v>73</v>
      </c>
      <c r="B10" s="22" t="s">
        <v>74</v>
      </c>
      <c r="C10" s="21" t="s">
        <v>75</v>
      </c>
      <c r="D10" s="23" t="n">
        <v>6</v>
      </c>
      <c r="E10" s="24" t="n">
        <v>60</v>
      </c>
      <c r="F10" s="21" t="s">
        <v>59</v>
      </c>
      <c r="G10" s="22" t="s">
        <v>76</v>
      </c>
      <c r="H10" s="25" t="n">
        <f aca="false">$B$3+50</f>
        <v>46357</v>
      </c>
      <c r="I10" s="22"/>
      <c r="J10" s="26" t="n">
        <f aca="false">IF(H10="","",H10-$B$3)</f>
        <v>50</v>
      </c>
      <c r="K10" s="27" t="str">
        <f aca="false">IF(A10="","",IF(AND(H10&lt;&gt;"",J10&lt;0,F10&lt;&gt;"空き"),"契約終了日を過ぎています",IF(AND(H10&lt;&gt;"",J10&lt;=$D$3,F10&lt;&gt;"空き"),$D$3&amp;"日以内に契約終了",IF(AND(OR(F10="空き",F10="空き予定"),I10=""),"次の提案先が未定",""))))</f>
        <v>60日以内に契約終了</v>
      </c>
      <c r="L10" s="28" t="n">
        <f aca="false">IF(AND(B10="プロパー",OR(F10="空き",AND(F10="空き予定",H10&lt;&gt;"",H10&lt;=$F$3))),1,0)</f>
        <v>0</v>
      </c>
    </row>
    <row r="11" customFormat="false" ht="15" hidden="false" customHeight="false" outlineLevel="0" collapsed="false">
      <c r="A11" s="22"/>
      <c r="B11" s="22"/>
      <c r="C11" s="22"/>
      <c r="D11" s="23"/>
      <c r="E11" s="24"/>
      <c r="F11" s="21"/>
      <c r="G11" s="22"/>
      <c r="H11" s="25"/>
      <c r="I11" s="22"/>
      <c r="J11" s="26" t="str">
        <f aca="false">IF(H11="","",H11-$B$3)</f>
        <v/>
      </c>
      <c r="K11" s="27" t="str">
        <f aca="false">IF(A11="","",IF(AND(H11&lt;&gt;"",J11&lt;0,F11&lt;&gt;"空き"),"契約終了日を過ぎています",IF(AND(H11&lt;&gt;"",J11&lt;=$D$3,F11&lt;&gt;"空き"),$D$3&amp;"日以内に契約終了",IF(AND(OR(F11="空き",F11="空き予定"),I11=""),"次の提案先が未定",""))))</f>
        <v/>
      </c>
      <c r="L11" s="28" t="n">
        <f aca="false">IF(AND(B11="プロパー",OR(F11="空き",AND(F11="空き予定",H11&lt;&gt;"",H11&lt;=$F$3))),1,0)</f>
        <v>0</v>
      </c>
    </row>
    <row r="12" customFormat="false" ht="15" hidden="false" customHeight="false" outlineLevel="0" collapsed="false">
      <c r="A12" s="22"/>
      <c r="B12" s="22"/>
      <c r="C12" s="22"/>
      <c r="D12" s="23"/>
      <c r="E12" s="24"/>
      <c r="F12" s="21"/>
      <c r="G12" s="22"/>
      <c r="H12" s="25"/>
      <c r="I12" s="22"/>
      <c r="J12" s="26" t="str">
        <f aca="false">IF(H12="","",H12-$B$3)</f>
        <v/>
      </c>
      <c r="K12" s="27" t="str">
        <f aca="false">IF(A12="","",IF(AND(H12&lt;&gt;"",J12&lt;0,F12&lt;&gt;"空き"),"契約終了日を過ぎています",IF(AND(H12&lt;&gt;"",J12&lt;=$D$3,F12&lt;&gt;"空き"),$D$3&amp;"日以内に契約終了",IF(AND(OR(F12="空き",F12="空き予定"),I12=""),"次の提案先が未定",""))))</f>
        <v/>
      </c>
      <c r="L12" s="28" t="n">
        <f aca="false">IF(AND(B12="プロパー",OR(F12="空き",AND(F12="空き予定",H12&lt;&gt;"",H12&lt;=$F$3))),1,0)</f>
        <v>0</v>
      </c>
    </row>
    <row r="13" customFormat="false" ht="15" hidden="false" customHeight="false" outlineLevel="0" collapsed="false">
      <c r="A13" s="22"/>
      <c r="B13" s="22"/>
      <c r="C13" s="22"/>
      <c r="D13" s="23"/>
      <c r="E13" s="24"/>
      <c r="F13" s="21"/>
      <c r="G13" s="22"/>
      <c r="H13" s="25"/>
      <c r="I13" s="22"/>
      <c r="J13" s="26" t="str">
        <f aca="false">IF(H13="","",H13-$B$3)</f>
        <v/>
      </c>
      <c r="K13" s="27" t="str">
        <f aca="false">IF(A13="","",IF(AND(H13&lt;&gt;"",J13&lt;0,F13&lt;&gt;"空き"),"契約終了日を過ぎています",IF(AND(H13&lt;&gt;"",J13&lt;=$D$3,F13&lt;&gt;"空き"),$D$3&amp;"日以内に契約終了",IF(AND(OR(F13="空き",F13="空き予定"),I13=""),"次の提案先が未定",""))))</f>
        <v/>
      </c>
      <c r="L13" s="28" t="n">
        <f aca="false">IF(AND(B13="プロパー",OR(F13="空き",AND(F13="空き予定",H13&lt;&gt;"",H13&lt;=$F$3))),1,0)</f>
        <v>0</v>
      </c>
    </row>
    <row r="14" customFormat="false" ht="15" hidden="false" customHeight="false" outlineLevel="0" collapsed="false">
      <c r="A14" s="22"/>
      <c r="B14" s="22"/>
      <c r="C14" s="22"/>
      <c r="D14" s="23"/>
      <c r="E14" s="24"/>
      <c r="F14" s="21"/>
      <c r="G14" s="22"/>
      <c r="H14" s="25"/>
      <c r="I14" s="22"/>
      <c r="J14" s="26" t="str">
        <f aca="false">IF(H14="","",H14-$B$3)</f>
        <v/>
      </c>
      <c r="K14" s="27" t="str">
        <f aca="false">IF(A14="","",IF(AND(H14&lt;&gt;"",J14&lt;0,F14&lt;&gt;"空き"),"契約終了日を過ぎています",IF(AND(H14&lt;&gt;"",J14&lt;=$D$3,F14&lt;&gt;"空き"),$D$3&amp;"日以内に契約終了",IF(AND(OR(F14="空き",F14="空き予定"),I14=""),"次の提案先が未定",""))))</f>
        <v/>
      </c>
      <c r="L14" s="28" t="n">
        <f aca="false">IF(AND(B14="プロパー",OR(F14="空き",AND(F14="空き予定",H14&lt;&gt;"",H14&lt;=$F$3))),1,0)</f>
        <v>0</v>
      </c>
    </row>
    <row r="15" customFormat="false" ht="15" hidden="false" customHeight="false" outlineLevel="0" collapsed="false">
      <c r="A15" s="22"/>
      <c r="B15" s="22"/>
      <c r="C15" s="22"/>
      <c r="D15" s="23"/>
      <c r="E15" s="24"/>
      <c r="F15" s="21"/>
      <c r="G15" s="22"/>
      <c r="H15" s="25"/>
      <c r="I15" s="22"/>
      <c r="J15" s="26" t="str">
        <f aca="false">IF(H15="","",H15-$B$3)</f>
        <v/>
      </c>
      <c r="K15" s="27" t="str">
        <f aca="false">IF(A15="","",IF(AND(H15&lt;&gt;"",J15&lt;0,F15&lt;&gt;"空き"),"契約終了日を過ぎています",IF(AND(H15&lt;&gt;"",J15&lt;=$D$3,F15&lt;&gt;"空き"),$D$3&amp;"日以内に契約終了",IF(AND(OR(F15="空き",F15="空き予定"),I15=""),"次の提案先が未定",""))))</f>
        <v/>
      </c>
      <c r="L15" s="28" t="n">
        <f aca="false">IF(AND(B15="プロパー",OR(F15="空き",AND(F15="空き予定",H15&lt;&gt;"",H15&lt;=$F$3))),1,0)</f>
        <v>0</v>
      </c>
    </row>
    <row r="16" customFormat="false" ht="15" hidden="false" customHeight="false" outlineLevel="0" collapsed="false">
      <c r="A16" s="22"/>
      <c r="B16" s="22"/>
      <c r="C16" s="22"/>
      <c r="D16" s="23"/>
      <c r="E16" s="24"/>
      <c r="F16" s="21"/>
      <c r="G16" s="22"/>
      <c r="H16" s="25"/>
      <c r="I16" s="22"/>
      <c r="J16" s="26" t="str">
        <f aca="false">IF(H16="","",H16-$B$3)</f>
        <v/>
      </c>
      <c r="K16" s="27" t="str">
        <f aca="false">IF(A16="","",IF(AND(H16&lt;&gt;"",J16&lt;0,F16&lt;&gt;"空き"),"契約終了日を過ぎています",IF(AND(H16&lt;&gt;"",J16&lt;=$D$3,F16&lt;&gt;"空き"),$D$3&amp;"日以内に契約終了",IF(AND(OR(F16="空き",F16="空き予定"),I16=""),"次の提案先が未定",""))))</f>
        <v/>
      </c>
      <c r="L16" s="28" t="n">
        <f aca="false">IF(AND(B16="プロパー",OR(F16="空き",AND(F16="空き予定",H16&lt;&gt;"",H16&lt;=$F$3))),1,0)</f>
        <v>0</v>
      </c>
    </row>
    <row r="17" customFormat="false" ht="15" hidden="false" customHeight="false" outlineLevel="0" collapsed="false">
      <c r="A17" s="22"/>
      <c r="B17" s="22"/>
      <c r="C17" s="22"/>
      <c r="D17" s="23"/>
      <c r="E17" s="24"/>
      <c r="F17" s="21"/>
      <c r="G17" s="22"/>
      <c r="H17" s="25"/>
      <c r="I17" s="22"/>
      <c r="J17" s="26" t="str">
        <f aca="false">IF(H17="","",H17-$B$3)</f>
        <v/>
      </c>
      <c r="K17" s="27" t="str">
        <f aca="false">IF(A17="","",IF(AND(H17&lt;&gt;"",J17&lt;0,F17&lt;&gt;"空き"),"契約終了日を過ぎています",IF(AND(H17&lt;&gt;"",J17&lt;=$D$3,F17&lt;&gt;"空き"),$D$3&amp;"日以内に契約終了",IF(AND(OR(F17="空き",F17="空き予定"),I17=""),"次の提案先が未定",""))))</f>
        <v/>
      </c>
      <c r="L17" s="28" t="n">
        <f aca="false">IF(AND(B17="プロパー",OR(F17="空き",AND(F17="空き予定",H17&lt;&gt;"",H17&lt;=$F$3))),1,0)</f>
        <v>0</v>
      </c>
    </row>
    <row r="18" customFormat="false" ht="15" hidden="false" customHeight="false" outlineLevel="0" collapsed="false">
      <c r="A18" s="22"/>
      <c r="B18" s="22"/>
      <c r="C18" s="22"/>
      <c r="D18" s="23"/>
      <c r="E18" s="24"/>
      <c r="F18" s="21"/>
      <c r="G18" s="22"/>
      <c r="H18" s="25"/>
      <c r="I18" s="22"/>
      <c r="J18" s="26" t="str">
        <f aca="false">IF(H18="","",H18-$B$3)</f>
        <v/>
      </c>
      <c r="K18" s="27" t="str">
        <f aca="false">IF(A18="","",IF(AND(H18&lt;&gt;"",J18&lt;0,F18&lt;&gt;"空き"),"契約終了日を過ぎています",IF(AND(H18&lt;&gt;"",J18&lt;=$D$3,F18&lt;&gt;"空き"),$D$3&amp;"日以内に契約終了",IF(AND(OR(F18="空き",F18="空き予定"),I18=""),"次の提案先が未定",""))))</f>
        <v/>
      </c>
      <c r="L18" s="28" t="n">
        <f aca="false">IF(AND(B18="プロパー",OR(F18="空き",AND(F18="空き予定",H18&lt;&gt;"",H18&lt;=$F$3))),1,0)</f>
        <v>0</v>
      </c>
    </row>
    <row r="19" customFormat="false" ht="15" hidden="false" customHeight="false" outlineLevel="0" collapsed="false">
      <c r="A19" s="22"/>
      <c r="B19" s="22"/>
      <c r="C19" s="22"/>
      <c r="D19" s="23"/>
      <c r="E19" s="24"/>
      <c r="F19" s="21"/>
      <c r="G19" s="22"/>
      <c r="H19" s="25"/>
      <c r="I19" s="22"/>
      <c r="J19" s="26" t="str">
        <f aca="false">IF(H19="","",H19-$B$3)</f>
        <v/>
      </c>
      <c r="K19" s="27" t="str">
        <f aca="false">IF(A19="","",IF(AND(H19&lt;&gt;"",J19&lt;0,F19&lt;&gt;"空き"),"契約終了日を過ぎています",IF(AND(H19&lt;&gt;"",J19&lt;=$D$3,F19&lt;&gt;"空き"),$D$3&amp;"日以内に契約終了",IF(AND(OR(F19="空き",F19="空き予定"),I19=""),"次の提案先が未定",""))))</f>
        <v/>
      </c>
      <c r="L19" s="28" t="n">
        <f aca="false">IF(AND(B19="プロパー",OR(F19="空き",AND(F19="空き予定",H19&lt;&gt;"",H19&lt;=$F$3))),1,0)</f>
        <v>0</v>
      </c>
    </row>
    <row r="20" customFormat="false" ht="15" hidden="false" customHeight="false" outlineLevel="0" collapsed="false">
      <c r="A20" s="22"/>
      <c r="B20" s="22"/>
      <c r="C20" s="22"/>
      <c r="D20" s="23"/>
      <c r="E20" s="24"/>
      <c r="F20" s="21"/>
      <c r="G20" s="22"/>
      <c r="H20" s="25"/>
      <c r="I20" s="22"/>
      <c r="J20" s="26" t="str">
        <f aca="false">IF(H20="","",H20-$B$3)</f>
        <v/>
      </c>
      <c r="K20" s="27" t="str">
        <f aca="false">IF(A20="","",IF(AND(H20&lt;&gt;"",J20&lt;0,F20&lt;&gt;"空き"),"契約終了日を過ぎています",IF(AND(H20&lt;&gt;"",J20&lt;=$D$3,F20&lt;&gt;"空き"),$D$3&amp;"日以内に契約終了",IF(AND(OR(F20="空き",F20="空き予定"),I20=""),"次の提案先が未定",""))))</f>
        <v/>
      </c>
      <c r="L20" s="28" t="n">
        <f aca="false">IF(AND(B20="プロパー",OR(F20="空き",AND(F20="空き予定",H20&lt;&gt;"",H20&lt;=$F$3))),1,0)</f>
        <v>0</v>
      </c>
    </row>
    <row r="21" customFormat="false" ht="15" hidden="false" customHeight="false" outlineLevel="0" collapsed="false">
      <c r="A21" s="22"/>
      <c r="B21" s="22"/>
      <c r="C21" s="22"/>
      <c r="D21" s="23"/>
      <c r="E21" s="24"/>
      <c r="F21" s="21"/>
      <c r="G21" s="22"/>
      <c r="H21" s="25"/>
      <c r="I21" s="22"/>
      <c r="J21" s="26" t="str">
        <f aca="false">IF(H21="","",H21-$B$3)</f>
        <v/>
      </c>
      <c r="K21" s="27" t="str">
        <f aca="false">IF(A21="","",IF(AND(H21&lt;&gt;"",J21&lt;0,F21&lt;&gt;"空き"),"契約終了日を過ぎています",IF(AND(H21&lt;&gt;"",J21&lt;=$D$3,F21&lt;&gt;"空き"),$D$3&amp;"日以内に契約終了",IF(AND(OR(F21="空き",F21="空き予定"),I21=""),"次の提案先が未定",""))))</f>
        <v/>
      </c>
      <c r="L21" s="28" t="n">
        <f aca="false">IF(AND(B21="プロパー",OR(F21="空き",AND(F21="空き予定",H21&lt;&gt;"",H21&lt;=$F$3))),1,0)</f>
        <v>0</v>
      </c>
    </row>
    <row r="22" customFormat="false" ht="15" hidden="false" customHeight="false" outlineLevel="0" collapsed="false">
      <c r="A22" s="22"/>
      <c r="B22" s="22"/>
      <c r="C22" s="22"/>
      <c r="D22" s="23"/>
      <c r="E22" s="24"/>
      <c r="F22" s="21"/>
      <c r="G22" s="22"/>
      <c r="H22" s="25"/>
      <c r="I22" s="22"/>
      <c r="J22" s="26" t="str">
        <f aca="false">IF(H22="","",H22-$B$3)</f>
        <v/>
      </c>
      <c r="K22" s="27" t="str">
        <f aca="false">IF(A22="","",IF(AND(H22&lt;&gt;"",J22&lt;0,F22&lt;&gt;"空き"),"契約終了日を過ぎています",IF(AND(H22&lt;&gt;"",J22&lt;=$D$3,F22&lt;&gt;"空き"),$D$3&amp;"日以内に契約終了",IF(AND(OR(F22="空き",F22="空き予定"),I22=""),"次の提案先が未定",""))))</f>
        <v/>
      </c>
      <c r="L22" s="28" t="n">
        <f aca="false">IF(AND(B22="プロパー",OR(F22="空き",AND(F22="空き予定",H22&lt;&gt;"",H22&lt;=$F$3))),1,0)</f>
        <v>0</v>
      </c>
    </row>
    <row r="23" customFormat="false" ht="15" hidden="false" customHeight="false" outlineLevel="0" collapsed="false">
      <c r="A23" s="22"/>
      <c r="B23" s="22"/>
      <c r="C23" s="22"/>
      <c r="D23" s="23"/>
      <c r="E23" s="24"/>
      <c r="F23" s="21"/>
      <c r="G23" s="22"/>
      <c r="H23" s="25"/>
      <c r="I23" s="22"/>
      <c r="J23" s="26" t="str">
        <f aca="false">IF(H23="","",H23-$B$3)</f>
        <v/>
      </c>
      <c r="K23" s="27" t="str">
        <f aca="false">IF(A23="","",IF(AND(H23&lt;&gt;"",J23&lt;0,F23&lt;&gt;"空き"),"契約終了日を過ぎています",IF(AND(H23&lt;&gt;"",J23&lt;=$D$3,F23&lt;&gt;"空き"),$D$3&amp;"日以内に契約終了",IF(AND(OR(F23="空き",F23="空き予定"),I23=""),"次の提案先が未定",""))))</f>
        <v/>
      </c>
      <c r="L23" s="28" t="n">
        <f aca="false">IF(AND(B23="プロパー",OR(F23="空き",AND(F23="空き予定",H23&lt;&gt;"",H23&lt;=$F$3))),1,0)</f>
        <v>0</v>
      </c>
    </row>
    <row r="24" customFormat="false" ht="15" hidden="false" customHeight="false" outlineLevel="0" collapsed="false">
      <c r="A24" s="22"/>
      <c r="B24" s="22"/>
      <c r="C24" s="22"/>
      <c r="D24" s="23"/>
      <c r="E24" s="24"/>
      <c r="F24" s="21"/>
      <c r="G24" s="22"/>
      <c r="H24" s="25"/>
      <c r="I24" s="22"/>
      <c r="J24" s="26" t="str">
        <f aca="false">IF(H24="","",H24-$B$3)</f>
        <v/>
      </c>
      <c r="K24" s="27" t="str">
        <f aca="false">IF(A24="","",IF(AND(H24&lt;&gt;"",J24&lt;0,F24&lt;&gt;"空き"),"契約終了日を過ぎています",IF(AND(H24&lt;&gt;"",J24&lt;=$D$3,F24&lt;&gt;"空き"),$D$3&amp;"日以内に契約終了",IF(AND(OR(F24="空き",F24="空き予定"),I24=""),"次の提案先が未定",""))))</f>
        <v/>
      </c>
      <c r="L24" s="28" t="n">
        <f aca="false">IF(AND(B24="プロパー",OR(F24="空き",AND(F24="空き予定",H24&lt;&gt;"",H24&lt;=$F$3))),1,0)</f>
        <v>0</v>
      </c>
    </row>
    <row r="25" customFormat="false" ht="15" hidden="false" customHeight="false" outlineLevel="0" collapsed="false">
      <c r="A25" s="22"/>
      <c r="B25" s="22"/>
      <c r="C25" s="22"/>
      <c r="D25" s="23"/>
      <c r="E25" s="24"/>
      <c r="F25" s="21"/>
      <c r="G25" s="22"/>
      <c r="H25" s="25"/>
      <c r="I25" s="22"/>
      <c r="J25" s="26" t="str">
        <f aca="false">IF(H25="","",H25-$B$3)</f>
        <v/>
      </c>
      <c r="K25" s="27" t="str">
        <f aca="false">IF(A25="","",IF(AND(H25&lt;&gt;"",J25&lt;0,F25&lt;&gt;"空き"),"契約終了日を過ぎています",IF(AND(H25&lt;&gt;"",J25&lt;=$D$3,F25&lt;&gt;"空き"),$D$3&amp;"日以内に契約終了",IF(AND(OR(F25="空き",F25="空き予定"),I25=""),"次の提案先が未定",""))))</f>
        <v/>
      </c>
      <c r="L25" s="28" t="n">
        <f aca="false">IF(AND(B25="プロパー",OR(F25="空き",AND(F25="空き予定",H25&lt;&gt;"",H25&lt;=$F$3))),1,0)</f>
        <v>0</v>
      </c>
    </row>
    <row r="26" customFormat="false" ht="15" hidden="false" customHeight="false" outlineLevel="0" collapsed="false">
      <c r="A26" s="22"/>
      <c r="B26" s="22"/>
      <c r="C26" s="22"/>
      <c r="D26" s="23"/>
      <c r="E26" s="24"/>
      <c r="F26" s="21"/>
      <c r="G26" s="22"/>
      <c r="H26" s="25"/>
      <c r="I26" s="22"/>
      <c r="J26" s="26" t="str">
        <f aca="false">IF(H26="","",H26-$B$3)</f>
        <v/>
      </c>
      <c r="K26" s="27" t="str">
        <f aca="false">IF(A26="","",IF(AND(H26&lt;&gt;"",J26&lt;0,F26&lt;&gt;"空き"),"契約終了日を過ぎています",IF(AND(H26&lt;&gt;"",J26&lt;=$D$3,F26&lt;&gt;"空き"),$D$3&amp;"日以内に契約終了",IF(AND(OR(F26="空き",F26="空き予定"),I26=""),"次の提案先が未定",""))))</f>
        <v/>
      </c>
      <c r="L26" s="28" t="n">
        <f aca="false">IF(AND(B26="プロパー",OR(F26="空き",AND(F26="空き予定",H26&lt;&gt;"",H26&lt;=$F$3))),1,0)</f>
        <v>0</v>
      </c>
    </row>
    <row r="27" customFormat="false" ht="15" hidden="false" customHeight="false" outlineLevel="0" collapsed="false">
      <c r="A27" s="22"/>
      <c r="B27" s="22"/>
      <c r="C27" s="22"/>
      <c r="D27" s="23"/>
      <c r="E27" s="24"/>
      <c r="F27" s="21"/>
      <c r="G27" s="22"/>
      <c r="H27" s="25"/>
      <c r="I27" s="22"/>
      <c r="J27" s="26" t="str">
        <f aca="false">IF(H27="","",H27-$B$3)</f>
        <v/>
      </c>
      <c r="K27" s="27" t="str">
        <f aca="false">IF(A27="","",IF(AND(H27&lt;&gt;"",J27&lt;0,F27&lt;&gt;"空き"),"契約終了日を過ぎています",IF(AND(H27&lt;&gt;"",J27&lt;=$D$3,F27&lt;&gt;"空き"),$D$3&amp;"日以内に契約終了",IF(AND(OR(F27="空き",F27="空き予定"),I27=""),"次の提案先が未定",""))))</f>
        <v/>
      </c>
      <c r="L27" s="28" t="n">
        <f aca="false">IF(AND(B27="プロパー",OR(F27="空き",AND(F27="空き予定",H27&lt;&gt;"",H27&lt;=$F$3))),1,0)</f>
        <v>0</v>
      </c>
    </row>
    <row r="28" customFormat="false" ht="15" hidden="false" customHeight="false" outlineLevel="0" collapsed="false">
      <c r="A28" s="22"/>
      <c r="B28" s="22"/>
      <c r="C28" s="22"/>
      <c r="D28" s="23"/>
      <c r="E28" s="24"/>
      <c r="F28" s="21"/>
      <c r="G28" s="22"/>
      <c r="H28" s="25"/>
      <c r="I28" s="22"/>
      <c r="J28" s="26" t="str">
        <f aca="false">IF(H28="","",H28-$B$3)</f>
        <v/>
      </c>
      <c r="K28" s="27" t="str">
        <f aca="false">IF(A28="","",IF(AND(H28&lt;&gt;"",J28&lt;0,F28&lt;&gt;"空き"),"契約終了日を過ぎています",IF(AND(H28&lt;&gt;"",J28&lt;=$D$3,F28&lt;&gt;"空き"),$D$3&amp;"日以内に契約終了",IF(AND(OR(F28="空き",F28="空き予定"),I28=""),"次の提案先が未定",""))))</f>
        <v/>
      </c>
      <c r="L28" s="28" t="n">
        <f aca="false">IF(AND(B28="プロパー",OR(F28="空き",AND(F28="空き予定",H28&lt;&gt;"",H28&lt;=$F$3))),1,0)</f>
        <v>0</v>
      </c>
    </row>
    <row r="29" customFormat="false" ht="15" hidden="false" customHeight="false" outlineLevel="0" collapsed="false">
      <c r="A29" s="22"/>
      <c r="B29" s="22"/>
      <c r="C29" s="22"/>
      <c r="D29" s="23"/>
      <c r="E29" s="24"/>
      <c r="F29" s="21"/>
      <c r="G29" s="22"/>
      <c r="H29" s="25"/>
      <c r="I29" s="22"/>
      <c r="J29" s="26" t="str">
        <f aca="false">IF(H29="","",H29-$B$3)</f>
        <v/>
      </c>
      <c r="K29" s="27" t="str">
        <f aca="false">IF(A29="","",IF(AND(H29&lt;&gt;"",J29&lt;0,F29&lt;&gt;"空き"),"契約終了日を過ぎています",IF(AND(H29&lt;&gt;"",J29&lt;=$D$3,F29&lt;&gt;"空き"),$D$3&amp;"日以内に契約終了",IF(AND(OR(F29="空き",F29="空き予定"),I29=""),"次の提案先が未定",""))))</f>
        <v/>
      </c>
      <c r="L29" s="28" t="n">
        <f aca="false">IF(AND(B29="プロパー",OR(F29="空き",AND(F29="空き予定",H29&lt;&gt;"",H29&lt;=$F$3))),1,0)</f>
        <v>0</v>
      </c>
    </row>
    <row r="30" customFormat="false" ht="15" hidden="false" customHeight="false" outlineLevel="0" collapsed="false">
      <c r="A30" s="22"/>
      <c r="B30" s="22"/>
      <c r="C30" s="22"/>
      <c r="D30" s="23"/>
      <c r="E30" s="24"/>
      <c r="F30" s="21"/>
      <c r="G30" s="22"/>
      <c r="H30" s="25"/>
      <c r="I30" s="22"/>
      <c r="J30" s="26" t="str">
        <f aca="false">IF(H30="","",H30-$B$3)</f>
        <v/>
      </c>
      <c r="K30" s="27" t="str">
        <f aca="false">IF(A30="","",IF(AND(H30&lt;&gt;"",J30&lt;0,F30&lt;&gt;"空き"),"契約終了日を過ぎています",IF(AND(H30&lt;&gt;"",J30&lt;=$D$3,F30&lt;&gt;"空き"),$D$3&amp;"日以内に契約終了",IF(AND(OR(F30="空き",F30="空き予定"),I30=""),"次の提案先が未定",""))))</f>
        <v/>
      </c>
      <c r="L30" s="28" t="n">
        <f aca="false">IF(AND(B30="プロパー",OR(F30="空き",AND(F30="空き予定",H30&lt;&gt;"",H30&lt;=$F$3))),1,0)</f>
        <v>0</v>
      </c>
    </row>
    <row r="31" customFormat="false" ht="15" hidden="false" customHeight="false" outlineLevel="0" collapsed="false">
      <c r="A31" s="22"/>
      <c r="B31" s="22"/>
      <c r="C31" s="22"/>
      <c r="D31" s="23"/>
      <c r="E31" s="24"/>
      <c r="F31" s="21"/>
      <c r="G31" s="22"/>
      <c r="H31" s="25"/>
      <c r="I31" s="22"/>
      <c r="J31" s="26" t="str">
        <f aca="false">IF(H31="","",H31-$B$3)</f>
        <v/>
      </c>
      <c r="K31" s="27" t="str">
        <f aca="false">IF(A31="","",IF(AND(H31&lt;&gt;"",J31&lt;0,F31&lt;&gt;"空き"),"契約終了日を過ぎています",IF(AND(H31&lt;&gt;"",J31&lt;=$D$3,F31&lt;&gt;"空き"),$D$3&amp;"日以内に契約終了",IF(AND(OR(F31="空き",F31="空き予定"),I31=""),"次の提案先が未定",""))))</f>
        <v/>
      </c>
      <c r="L31" s="28" t="n">
        <f aca="false">IF(AND(B31="プロパー",OR(F31="空き",AND(F31="空き予定",H31&lt;&gt;"",H31&lt;=$F$3))),1,0)</f>
        <v>0</v>
      </c>
    </row>
    <row r="32" customFormat="false" ht="15" hidden="false" customHeight="false" outlineLevel="0" collapsed="false">
      <c r="A32" s="22"/>
      <c r="B32" s="22"/>
      <c r="C32" s="22"/>
      <c r="D32" s="23"/>
      <c r="E32" s="24"/>
      <c r="F32" s="21"/>
      <c r="G32" s="22"/>
      <c r="H32" s="25"/>
      <c r="I32" s="22"/>
      <c r="J32" s="26" t="str">
        <f aca="false">IF(H32="","",H32-$B$3)</f>
        <v/>
      </c>
      <c r="K32" s="27" t="str">
        <f aca="false">IF(A32="","",IF(AND(H32&lt;&gt;"",J32&lt;0,F32&lt;&gt;"空き"),"契約終了日を過ぎています",IF(AND(H32&lt;&gt;"",J32&lt;=$D$3,F32&lt;&gt;"空き"),$D$3&amp;"日以内に契約終了",IF(AND(OR(F32="空き",F32="空き予定"),I32=""),"次の提案先が未定",""))))</f>
        <v/>
      </c>
      <c r="L32" s="28" t="n">
        <f aca="false">IF(AND(B32="プロパー",OR(F32="空き",AND(F32="空き予定",H32&lt;&gt;"",H32&lt;=$F$3))),1,0)</f>
        <v>0</v>
      </c>
    </row>
    <row r="33" customFormat="false" ht="15" hidden="false" customHeight="false" outlineLevel="0" collapsed="false">
      <c r="A33" s="22"/>
      <c r="B33" s="22"/>
      <c r="C33" s="22"/>
      <c r="D33" s="23"/>
      <c r="E33" s="24"/>
      <c r="F33" s="21"/>
      <c r="G33" s="22"/>
      <c r="H33" s="25"/>
      <c r="I33" s="22"/>
      <c r="J33" s="26" t="str">
        <f aca="false">IF(H33="","",H33-$B$3)</f>
        <v/>
      </c>
      <c r="K33" s="27" t="str">
        <f aca="false">IF(A33="","",IF(AND(H33&lt;&gt;"",J33&lt;0,F33&lt;&gt;"空き"),"契約終了日を過ぎています",IF(AND(H33&lt;&gt;"",J33&lt;=$D$3,F33&lt;&gt;"空き"),$D$3&amp;"日以内に契約終了",IF(AND(OR(F33="空き",F33="空き予定"),I33=""),"次の提案先が未定",""))))</f>
        <v/>
      </c>
      <c r="L33" s="28" t="n">
        <f aca="false">IF(AND(B33="プロパー",OR(F33="空き",AND(F33="空き予定",H33&lt;&gt;"",H33&lt;=$F$3))),1,0)</f>
        <v>0</v>
      </c>
    </row>
    <row r="34" customFormat="false" ht="15" hidden="false" customHeight="false" outlineLevel="0" collapsed="false">
      <c r="A34" s="22"/>
      <c r="B34" s="22"/>
      <c r="C34" s="22"/>
      <c r="D34" s="23"/>
      <c r="E34" s="24"/>
      <c r="F34" s="21"/>
      <c r="G34" s="22"/>
      <c r="H34" s="25"/>
      <c r="I34" s="22"/>
      <c r="J34" s="26" t="str">
        <f aca="false">IF(H34="","",H34-$B$3)</f>
        <v/>
      </c>
      <c r="K34" s="27" t="str">
        <f aca="false">IF(A34="","",IF(AND(H34&lt;&gt;"",J34&lt;0,F34&lt;&gt;"空き"),"契約終了日を過ぎています",IF(AND(H34&lt;&gt;"",J34&lt;=$D$3,F34&lt;&gt;"空き"),$D$3&amp;"日以内に契約終了",IF(AND(OR(F34="空き",F34="空き予定"),I34=""),"次の提案先が未定",""))))</f>
        <v/>
      </c>
      <c r="L34" s="28" t="n">
        <f aca="false">IF(AND(B34="プロパー",OR(F34="空き",AND(F34="空き予定",H34&lt;&gt;"",H34&lt;=$F$3))),1,0)</f>
        <v>0</v>
      </c>
    </row>
    <row r="35" customFormat="false" ht="15" hidden="false" customHeight="false" outlineLevel="0" collapsed="false">
      <c r="A35" s="22"/>
      <c r="B35" s="22"/>
      <c r="C35" s="22"/>
      <c r="D35" s="23"/>
      <c r="E35" s="24"/>
      <c r="F35" s="21"/>
      <c r="G35" s="22"/>
      <c r="H35" s="25"/>
      <c r="I35" s="22"/>
      <c r="J35" s="26" t="str">
        <f aca="false">IF(H35="","",H35-$B$3)</f>
        <v/>
      </c>
      <c r="K35" s="27" t="str">
        <f aca="false">IF(A35="","",IF(AND(H35&lt;&gt;"",J35&lt;0,F35&lt;&gt;"空き"),"契約終了日を過ぎています",IF(AND(H35&lt;&gt;"",J35&lt;=$D$3,F35&lt;&gt;"空き"),$D$3&amp;"日以内に契約終了",IF(AND(OR(F35="空き",F35="空き予定"),I35=""),"次の提案先が未定",""))))</f>
        <v/>
      </c>
      <c r="L35" s="28" t="n">
        <f aca="false">IF(AND(B35="プロパー",OR(F35="空き",AND(F35="空き予定",H35&lt;&gt;"",H35&lt;=$F$3))),1,0)</f>
        <v>0</v>
      </c>
    </row>
    <row r="36" customFormat="false" ht="15" hidden="false" customHeight="false" outlineLevel="0" collapsed="false">
      <c r="A36" s="22"/>
      <c r="B36" s="22"/>
      <c r="C36" s="22"/>
      <c r="D36" s="23"/>
      <c r="E36" s="24"/>
      <c r="F36" s="21"/>
      <c r="G36" s="22"/>
      <c r="H36" s="25"/>
      <c r="I36" s="22"/>
      <c r="J36" s="26" t="str">
        <f aca="false">IF(H36="","",H36-$B$3)</f>
        <v/>
      </c>
      <c r="K36" s="27" t="str">
        <f aca="false">IF(A36="","",IF(AND(H36&lt;&gt;"",J36&lt;0,F36&lt;&gt;"空き"),"契約終了日を過ぎています",IF(AND(H36&lt;&gt;"",J36&lt;=$D$3,F36&lt;&gt;"空き"),$D$3&amp;"日以内に契約終了",IF(AND(OR(F36="空き",F36="空き予定"),I36=""),"次の提案先が未定",""))))</f>
        <v/>
      </c>
      <c r="L36" s="28" t="n">
        <f aca="false">IF(AND(B36="プロパー",OR(F36="空き",AND(F36="空き予定",H36&lt;&gt;"",H36&lt;=$F$3))),1,0)</f>
        <v>0</v>
      </c>
    </row>
    <row r="37" customFormat="false" ht="15" hidden="false" customHeight="false" outlineLevel="0" collapsed="false">
      <c r="A37" s="22"/>
      <c r="B37" s="22"/>
      <c r="C37" s="22"/>
      <c r="D37" s="23"/>
      <c r="E37" s="24"/>
      <c r="F37" s="21"/>
      <c r="G37" s="22"/>
      <c r="H37" s="25"/>
      <c r="I37" s="22"/>
      <c r="J37" s="26" t="str">
        <f aca="false">IF(H37="","",H37-$B$3)</f>
        <v/>
      </c>
      <c r="K37" s="27" t="str">
        <f aca="false">IF(A37="","",IF(AND(H37&lt;&gt;"",J37&lt;0,F37&lt;&gt;"空き"),"契約終了日を過ぎています",IF(AND(H37&lt;&gt;"",J37&lt;=$D$3,F37&lt;&gt;"空き"),$D$3&amp;"日以内に契約終了",IF(AND(OR(F37="空き",F37="空き予定"),I37=""),"次の提案先が未定",""))))</f>
        <v/>
      </c>
      <c r="L37" s="28" t="n">
        <f aca="false">IF(AND(B37="プロパー",OR(F37="空き",AND(F37="空き予定",H37&lt;&gt;"",H37&lt;=$F$3))),1,0)</f>
        <v>0</v>
      </c>
    </row>
    <row r="38" customFormat="false" ht="15" hidden="false" customHeight="false" outlineLevel="0" collapsed="false">
      <c r="A38" s="22"/>
      <c r="B38" s="22"/>
      <c r="C38" s="22"/>
      <c r="D38" s="23"/>
      <c r="E38" s="24"/>
      <c r="F38" s="21"/>
      <c r="G38" s="22"/>
      <c r="H38" s="25"/>
      <c r="I38" s="22"/>
      <c r="J38" s="26" t="str">
        <f aca="false">IF(H38="","",H38-$B$3)</f>
        <v/>
      </c>
      <c r="K38" s="27" t="str">
        <f aca="false">IF(A38="","",IF(AND(H38&lt;&gt;"",J38&lt;0,F38&lt;&gt;"空き"),"契約終了日を過ぎています",IF(AND(H38&lt;&gt;"",J38&lt;=$D$3,F38&lt;&gt;"空き"),$D$3&amp;"日以内に契約終了",IF(AND(OR(F38="空き",F38="空き予定"),I38=""),"次の提案先が未定",""))))</f>
        <v/>
      </c>
      <c r="L38" s="28" t="n">
        <f aca="false">IF(AND(B38="プロパー",OR(F38="空き",AND(F38="空き予定",H38&lt;&gt;"",H38&lt;=$F$3))),1,0)</f>
        <v>0</v>
      </c>
    </row>
    <row r="39" customFormat="false" ht="15" hidden="false" customHeight="false" outlineLevel="0" collapsed="false">
      <c r="A39" s="22"/>
      <c r="B39" s="22"/>
      <c r="C39" s="22"/>
      <c r="D39" s="23"/>
      <c r="E39" s="24"/>
      <c r="F39" s="21"/>
      <c r="G39" s="22"/>
      <c r="H39" s="25"/>
      <c r="I39" s="22"/>
      <c r="J39" s="26" t="str">
        <f aca="false">IF(H39="","",H39-$B$3)</f>
        <v/>
      </c>
      <c r="K39" s="27" t="str">
        <f aca="false">IF(A39="","",IF(AND(H39&lt;&gt;"",J39&lt;0,F39&lt;&gt;"空き"),"契約終了日を過ぎています",IF(AND(H39&lt;&gt;"",J39&lt;=$D$3,F39&lt;&gt;"空き"),$D$3&amp;"日以内に契約終了",IF(AND(OR(F39="空き",F39="空き予定"),I39=""),"次の提案先が未定",""))))</f>
        <v/>
      </c>
      <c r="L39" s="28" t="n">
        <f aca="false">IF(AND(B39="プロパー",OR(F39="空き",AND(F39="空き予定",H39&lt;&gt;"",H39&lt;=$F$3))),1,0)</f>
        <v>0</v>
      </c>
    </row>
    <row r="40" customFormat="false" ht="15" hidden="false" customHeight="false" outlineLevel="0" collapsed="false">
      <c r="A40" s="22"/>
      <c r="B40" s="22"/>
      <c r="C40" s="22"/>
      <c r="D40" s="23"/>
      <c r="E40" s="24"/>
      <c r="F40" s="21"/>
      <c r="G40" s="22"/>
      <c r="H40" s="25"/>
      <c r="I40" s="22"/>
      <c r="J40" s="26" t="str">
        <f aca="false">IF(H40="","",H40-$B$3)</f>
        <v/>
      </c>
      <c r="K40" s="27" t="str">
        <f aca="false">IF(A40="","",IF(AND(H40&lt;&gt;"",J40&lt;0,F40&lt;&gt;"空き"),"契約終了日を過ぎています",IF(AND(H40&lt;&gt;"",J40&lt;=$D$3,F40&lt;&gt;"空き"),$D$3&amp;"日以内に契約終了",IF(AND(OR(F40="空き",F40="空き予定"),I40=""),"次の提案先が未定",""))))</f>
        <v/>
      </c>
      <c r="L40" s="28" t="n">
        <f aca="false">IF(AND(B40="プロパー",OR(F40="空き",AND(F40="空き予定",H40&lt;&gt;"",H40&lt;=$F$3))),1,0)</f>
        <v>0</v>
      </c>
    </row>
    <row r="41" customFormat="false" ht="15" hidden="false" customHeight="false" outlineLevel="0" collapsed="false">
      <c r="A41" s="22"/>
      <c r="B41" s="22"/>
      <c r="C41" s="22"/>
      <c r="D41" s="23"/>
      <c r="E41" s="24"/>
      <c r="F41" s="21"/>
      <c r="G41" s="22"/>
      <c r="H41" s="25"/>
      <c r="I41" s="22"/>
      <c r="J41" s="26" t="str">
        <f aca="false">IF(H41="","",H41-$B$3)</f>
        <v/>
      </c>
      <c r="K41" s="27" t="str">
        <f aca="false">IF(A41="","",IF(AND(H41&lt;&gt;"",J41&lt;0,F41&lt;&gt;"空き"),"契約終了日を過ぎています",IF(AND(H41&lt;&gt;"",J41&lt;=$D$3,F41&lt;&gt;"空き"),$D$3&amp;"日以内に契約終了",IF(AND(OR(F41="空き",F41="空き予定"),I41=""),"次の提案先が未定",""))))</f>
        <v/>
      </c>
      <c r="L41" s="28" t="n">
        <f aca="false">IF(AND(B41="プロパー",OR(F41="空き",AND(F41="空き予定",H41&lt;&gt;"",H41&lt;=$F$3))),1,0)</f>
        <v>0</v>
      </c>
    </row>
    <row r="42" customFormat="false" ht="15" hidden="false" customHeight="false" outlineLevel="0" collapsed="false">
      <c r="A42" s="22"/>
      <c r="B42" s="22"/>
      <c r="C42" s="22"/>
      <c r="D42" s="23"/>
      <c r="E42" s="24"/>
      <c r="F42" s="21"/>
      <c r="G42" s="22"/>
      <c r="H42" s="25"/>
      <c r="I42" s="22"/>
      <c r="J42" s="26" t="str">
        <f aca="false">IF(H42="","",H42-$B$3)</f>
        <v/>
      </c>
      <c r="K42" s="27" t="str">
        <f aca="false">IF(A42="","",IF(AND(H42&lt;&gt;"",J42&lt;0,F42&lt;&gt;"空き"),"契約終了日を過ぎています",IF(AND(H42&lt;&gt;"",J42&lt;=$D$3,F42&lt;&gt;"空き"),$D$3&amp;"日以内に契約終了",IF(AND(OR(F42="空き",F42="空き予定"),I42=""),"次の提案先が未定",""))))</f>
        <v/>
      </c>
      <c r="L42" s="28" t="n">
        <f aca="false">IF(AND(B42="プロパー",OR(F42="空き",AND(F42="空き予定",H42&lt;&gt;"",H42&lt;=$F$3))),1,0)</f>
        <v>0</v>
      </c>
    </row>
    <row r="43" customFormat="false" ht="15" hidden="false" customHeight="false" outlineLevel="0" collapsed="false">
      <c r="A43" s="22"/>
      <c r="B43" s="22"/>
      <c r="C43" s="22"/>
      <c r="D43" s="23"/>
      <c r="E43" s="24"/>
      <c r="F43" s="21"/>
      <c r="G43" s="22"/>
      <c r="H43" s="25"/>
      <c r="I43" s="22"/>
      <c r="J43" s="26" t="str">
        <f aca="false">IF(H43="","",H43-$B$3)</f>
        <v/>
      </c>
      <c r="K43" s="27" t="str">
        <f aca="false">IF(A43="","",IF(AND(H43&lt;&gt;"",J43&lt;0,F43&lt;&gt;"空き"),"契約終了日を過ぎています",IF(AND(H43&lt;&gt;"",J43&lt;=$D$3,F43&lt;&gt;"空き"),$D$3&amp;"日以内に契約終了",IF(AND(OR(F43="空き",F43="空き予定"),I43=""),"次の提案先が未定",""))))</f>
        <v/>
      </c>
      <c r="L43" s="28" t="n">
        <f aca="false">IF(AND(B43="プロパー",OR(F43="空き",AND(F43="空き予定",H43&lt;&gt;"",H43&lt;=$F$3))),1,0)</f>
        <v>0</v>
      </c>
    </row>
    <row r="44" customFormat="false" ht="15" hidden="false" customHeight="false" outlineLevel="0" collapsed="false">
      <c r="A44" s="22"/>
      <c r="B44" s="22"/>
      <c r="C44" s="22"/>
      <c r="D44" s="23"/>
      <c r="E44" s="24"/>
      <c r="F44" s="21"/>
      <c r="G44" s="22"/>
      <c r="H44" s="25"/>
      <c r="I44" s="22"/>
      <c r="J44" s="26" t="str">
        <f aca="false">IF(H44="","",H44-$B$3)</f>
        <v/>
      </c>
      <c r="K44" s="27" t="str">
        <f aca="false">IF(A44="","",IF(AND(H44&lt;&gt;"",J44&lt;0,F44&lt;&gt;"空き"),"契約終了日を過ぎています",IF(AND(H44&lt;&gt;"",J44&lt;=$D$3,F44&lt;&gt;"空き"),$D$3&amp;"日以内に契約終了",IF(AND(OR(F44="空き",F44="空き予定"),I44=""),"次の提案先が未定",""))))</f>
        <v/>
      </c>
      <c r="L44" s="28" t="n">
        <f aca="false">IF(AND(B44="プロパー",OR(F44="空き",AND(F44="空き予定",H44&lt;&gt;"",H44&lt;=$F$3))),1,0)</f>
        <v>0</v>
      </c>
    </row>
    <row r="45" customFormat="false" ht="15" hidden="false" customHeight="false" outlineLevel="0" collapsed="false">
      <c r="A45" s="22"/>
      <c r="B45" s="22"/>
      <c r="C45" s="22"/>
      <c r="D45" s="23"/>
      <c r="E45" s="24"/>
      <c r="F45" s="21"/>
      <c r="G45" s="22"/>
      <c r="H45" s="25"/>
      <c r="I45" s="22"/>
      <c r="J45" s="26" t="str">
        <f aca="false">IF(H45="","",H45-$B$3)</f>
        <v/>
      </c>
      <c r="K45" s="27" t="str">
        <f aca="false">IF(A45="","",IF(AND(H45&lt;&gt;"",J45&lt;0,F45&lt;&gt;"空き"),"契約終了日を過ぎています",IF(AND(H45&lt;&gt;"",J45&lt;=$D$3,F45&lt;&gt;"空き"),$D$3&amp;"日以内に契約終了",IF(AND(OR(F45="空き",F45="空き予定"),I45=""),"次の提案先が未定",""))))</f>
        <v/>
      </c>
      <c r="L45" s="28" t="n">
        <f aca="false">IF(AND(B45="プロパー",OR(F45="空き",AND(F45="空き予定",H45&lt;&gt;"",H45&lt;=$F$3))),1,0)</f>
        <v>0</v>
      </c>
    </row>
    <row r="46" customFormat="false" ht="15" hidden="false" customHeight="false" outlineLevel="0" collapsed="false">
      <c r="A46" s="22"/>
      <c r="B46" s="22"/>
      <c r="C46" s="22"/>
      <c r="D46" s="23"/>
      <c r="E46" s="24"/>
      <c r="F46" s="21"/>
      <c r="G46" s="22"/>
      <c r="H46" s="25"/>
      <c r="I46" s="22"/>
      <c r="J46" s="26" t="str">
        <f aca="false">IF(H46="","",H46-$B$3)</f>
        <v/>
      </c>
      <c r="K46" s="27" t="str">
        <f aca="false">IF(A46="","",IF(AND(H46&lt;&gt;"",J46&lt;0,F46&lt;&gt;"空き"),"契約終了日を過ぎています",IF(AND(H46&lt;&gt;"",J46&lt;=$D$3,F46&lt;&gt;"空き"),$D$3&amp;"日以内に契約終了",IF(AND(OR(F46="空き",F46="空き予定"),I46=""),"次の提案先が未定",""))))</f>
        <v/>
      </c>
      <c r="L46" s="28" t="n">
        <f aca="false">IF(AND(B46="プロパー",OR(F46="空き",AND(F46="空き予定",H46&lt;&gt;"",H46&lt;=$F$3))),1,0)</f>
        <v>0</v>
      </c>
    </row>
    <row r="47" customFormat="false" ht="15" hidden="false" customHeight="false" outlineLevel="0" collapsed="false">
      <c r="A47" s="22"/>
      <c r="B47" s="22"/>
      <c r="C47" s="22"/>
      <c r="D47" s="23"/>
      <c r="E47" s="24"/>
      <c r="F47" s="21"/>
      <c r="G47" s="22"/>
      <c r="H47" s="25"/>
      <c r="I47" s="22"/>
      <c r="J47" s="26" t="str">
        <f aca="false">IF(H47="","",H47-$B$3)</f>
        <v/>
      </c>
      <c r="K47" s="27" t="str">
        <f aca="false">IF(A47="","",IF(AND(H47&lt;&gt;"",J47&lt;0,F47&lt;&gt;"空き"),"契約終了日を過ぎています",IF(AND(H47&lt;&gt;"",J47&lt;=$D$3,F47&lt;&gt;"空き"),$D$3&amp;"日以内に契約終了",IF(AND(OR(F47="空き",F47="空き予定"),I47=""),"次の提案先が未定",""))))</f>
        <v/>
      </c>
      <c r="L47" s="28" t="n">
        <f aca="false">IF(AND(B47="プロパー",OR(F47="空き",AND(F47="空き予定",H47&lt;&gt;"",H47&lt;=$F$3))),1,0)</f>
        <v>0</v>
      </c>
    </row>
    <row r="48" customFormat="false" ht="15" hidden="false" customHeight="false" outlineLevel="0" collapsed="false">
      <c r="A48" s="22"/>
      <c r="B48" s="22"/>
      <c r="C48" s="22"/>
      <c r="D48" s="23"/>
      <c r="E48" s="24"/>
      <c r="F48" s="21"/>
      <c r="G48" s="22"/>
      <c r="H48" s="25"/>
      <c r="I48" s="22"/>
      <c r="J48" s="26" t="str">
        <f aca="false">IF(H48="","",H48-$B$3)</f>
        <v/>
      </c>
      <c r="K48" s="27" t="str">
        <f aca="false">IF(A48="","",IF(AND(H48&lt;&gt;"",J48&lt;0,F48&lt;&gt;"空き"),"契約終了日を過ぎています",IF(AND(H48&lt;&gt;"",J48&lt;=$D$3,F48&lt;&gt;"空き"),$D$3&amp;"日以内に契約終了",IF(AND(OR(F48="空き",F48="空き予定"),I48=""),"次の提案先が未定",""))))</f>
        <v/>
      </c>
      <c r="L48" s="28" t="n">
        <f aca="false">IF(AND(B48="プロパー",OR(F48="空き",AND(F48="空き予定",H48&lt;&gt;"",H48&lt;=$F$3))),1,0)</f>
        <v>0</v>
      </c>
    </row>
    <row r="49" customFormat="false" ht="15" hidden="false" customHeight="false" outlineLevel="0" collapsed="false">
      <c r="A49" s="22"/>
      <c r="B49" s="22"/>
      <c r="C49" s="22"/>
      <c r="D49" s="23"/>
      <c r="E49" s="24"/>
      <c r="F49" s="21"/>
      <c r="G49" s="22"/>
      <c r="H49" s="25"/>
      <c r="I49" s="22"/>
      <c r="J49" s="26" t="str">
        <f aca="false">IF(H49="","",H49-$B$3)</f>
        <v/>
      </c>
      <c r="K49" s="27" t="str">
        <f aca="false">IF(A49="","",IF(AND(H49&lt;&gt;"",J49&lt;0,F49&lt;&gt;"空き"),"契約終了日を過ぎています",IF(AND(H49&lt;&gt;"",J49&lt;=$D$3,F49&lt;&gt;"空き"),$D$3&amp;"日以内に契約終了",IF(AND(OR(F49="空き",F49="空き予定"),I49=""),"次の提案先が未定",""))))</f>
        <v/>
      </c>
      <c r="L49" s="28" t="n">
        <f aca="false">IF(AND(B49="プロパー",OR(F49="空き",AND(F49="空き予定",H49&lt;&gt;"",H49&lt;=$F$3))),1,0)</f>
        <v>0</v>
      </c>
    </row>
    <row r="50" customFormat="false" ht="15" hidden="false" customHeight="false" outlineLevel="0" collapsed="false">
      <c r="A50" s="22"/>
      <c r="B50" s="22"/>
      <c r="C50" s="22"/>
      <c r="D50" s="23"/>
      <c r="E50" s="24"/>
      <c r="F50" s="21"/>
      <c r="G50" s="22"/>
      <c r="H50" s="25"/>
      <c r="I50" s="22"/>
      <c r="J50" s="26" t="str">
        <f aca="false">IF(H50="","",H50-$B$3)</f>
        <v/>
      </c>
      <c r="K50" s="27" t="str">
        <f aca="false">IF(A50="","",IF(AND(H50&lt;&gt;"",J50&lt;0,F50&lt;&gt;"空き"),"契約終了日を過ぎています",IF(AND(H50&lt;&gt;"",J50&lt;=$D$3,F50&lt;&gt;"空き"),$D$3&amp;"日以内に契約終了",IF(AND(OR(F50="空き",F50="空き予定"),I50=""),"次の提案先が未定",""))))</f>
        <v/>
      </c>
      <c r="L50" s="28" t="n">
        <f aca="false">IF(AND(B50="プロパー",OR(F50="空き",AND(F50="空き予定",H50&lt;&gt;"",H50&lt;=$F$3))),1,0)</f>
        <v>0</v>
      </c>
    </row>
    <row r="51" customFormat="false" ht="15" hidden="false" customHeight="false" outlineLevel="0" collapsed="false">
      <c r="A51" s="22"/>
      <c r="B51" s="22"/>
      <c r="C51" s="22"/>
      <c r="D51" s="23"/>
      <c r="E51" s="24"/>
      <c r="F51" s="21"/>
      <c r="G51" s="22"/>
      <c r="H51" s="25"/>
      <c r="I51" s="22"/>
      <c r="J51" s="26" t="str">
        <f aca="false">IF(H51="","",H51-$B$3)</f>
        <v/>
      </c>
      <c r="K51" s="27" t="str">
        <f aca="false">IF(A51="","",IF(AND(H51&lt;&gt;"",J51&lt;0,F51&lt;&gt;"空き"),"契約終了日を過ぎています",IF(AND(H51&lt;&gt;"",J51&lt;=$D$3,F51&lt;&gt;"空き"),$D$3&amp;"日以内に契約終了",IF(AND(OR(F51="空き",F51="空き予定"),I51=""),"次の提案先が未定",""))))</f>
        <v/>
      </c>
      <c r="L51" s="28" t="n">
        <f aca="false">IF(AND(B51="プロパー",OR(F51="空き",AND(F51="空き予定",H51&lt;&gt;"",H51&lt;=$F$3))),1,0)</f>
        <v>0</v>
      </c>
    </row>
    <row r="52" customFormat="false" ht="15" hidden="false" customHeight="false" outlineLevel="0" collapsed="false">
      <c r="A52" s="22"/>
      <c r="B52" s="22"/>
      <c r="C52" s="22"/>
      <c r="D52" s="23"/>
      <c r="E52" s="24"/>
      <c r="F52" s="21"/>
      <c r="G52" s="22"/>
      <c r="H52" s="25"/>
      <c r="I52" s="22"/>
      <c r="J52" s="26" t="str">
        <f aca="false">IF(H52="","",H52-$B$3)</f>
        <v/>
      </c>
      <c r="K52" s="27" t="str">
        <f aca="false">IF(A52="","",IF(AND(H52&lt;&gt;"",J52&lt;0,F52&lt;&gt;"空き"),"契約終了日を過ぎています",IF(AND(H52&lt;&gt;"",J52&lt;=$D$3,F52&lt;&gt;"空き"),$D$3&amp;"日以内に契約終了",IF(AND(OR(F52="空き",F52="空き予定"),I52=""),"次の提案先が未定",""))))</f>
        <v/>
      </c>
      <c r="L52" s="28" t="n">
        <f aca="false">IF(AND(B52="プロパー",OR(F52="空き",AND(F52="空き予定",H52&lt;&gt;"",H52&lt;=$F$3))),1,0)</f>
        <v>0</v>
      </c>
    </row>
    <row r="53" customFormat="false" ht="15" hidden="false" customHeight="false" outlineLevel="0" collapsed="false">
      <c r="A53" s="22"/>
      <c r="B53" s="22"/>
      <c r="C53" s="22"/>
      <c r="D53" s="23"/>
      <c r="E53" s="24"/>
      <c r="F53" s="21"/>
      <c r="G53" s="22"/>
      <c r="H53" s="25"/>
      <c r="I53" s="22"/>
      <c r="J53" s="26" t="str">
        <f aca="false">IF(H53="","",H53-$B$3)</f>
        <v/>
      </c>
      <c r="K53" s="27" t="str">
        <f aca="false">IF(A53="","",IF(AND(H53&lt;&gt;"",J53&lt;0,F53&lt;&gt;"空き"),"契約終了日を過ぎています",IF(AND(H53&lt;&gt;"",J53&lt;=$D$3,F53&lt;&gt;"空き"),$D$3&amp;"日以内に契約終了",IF(AND(OR(F53="空き",F53="空き予定"),I53=""),"次の提案先が未定",""))))</f>
        <v/>
      </c>
      <c r="L53" s="28" t="n">
        <f aca="false">IF(AND(B53="プロパー",OR(F53="空き",AND(F53="空き予定",H53&lt;&gt;"",H53&lt;=$F$3))),1,0)</f>
        <v>0</v>
      </c>
    </row>
    <row r="54" customFormat="false" ht="15" hidden="false" customHeight="false" outlineLevel="0" collapsed="false">
      <c r="A54" s="22"/>
      <c r="B54" s="22"/>
      <c r="C54" s="22"/>
      <c r="D54" s="23"/>
      <c r="E54" s="24"/>
      <c r="F54" s="21"/>
      <c r="G54" s="22"/>
      <c r="H54" s="25"/>
      <c r="I54" s="22"/>
      <c r="J54" s="26" t="str">
        <f aca="false">IF(H54="","",H54-$B$3)</f>
        <v/>
      </c>
      <c r="K54" s="27" t="str">
        <f aca="false">IF(A54="","",IF(AND(H54&lt;&gt;"",J54&lt;0,F54&lt;&gt;"空き"),"契約終了日を過ぎています",IF(AND(H54&lt;&gt;"",J54&lt;=$D$3,F54&lt;&gt;"空き"),$D$3&amp;"日以内に契約終了",IF(AND(OR(F54="空き",F54="空き予定"),I54=""),"次の提案先が未定",""))))</f>
        <v/>
      </c>
      <c r="L54" s="28" t="n">
        <f aca="false">IF(AND(B54="プロパー",OR(F54="空き",AND(F54="空き予定",H54&lt;&gt;"",H54&lt;=$F$3))),1,0)</f>
        <v>0</v>
      </c>
    </row>
    <row r="55" customFormat="false" ht="15" hidden="false" customHeight="false" outlineLevel="0" collapsed="false">
      <c r="A55" s="22"/>
      <c r="B55" s="22"/>
      <c r="C55" s="22"/>
      <c r="D55" s="23"/>
      <c r="E55" s="24"/>
      <c r="F55" s="21"/>
      <c r="G55" s="22"/>
      <c r="H55" s="25"/>
      <c r="I55" s="22"/>
      <c r="J55" s="26" t="str">
        <f aca="false">IF(H55="","",H55-$B$3)</f>
        <v/>
      </c>
      <c r="K55" s="27" t="str">
        <f aca="false">IF(A55="","",IF(AND(H55&lt;&gt;"",J55&lt;0,F55&lt;&gt;"空き"),"契約終了日を過ぎています",IF(AND(H55&lt;&gt;"",J55&lt;=$D$3,F55&lt;&gt;"空き"),$D$3&amp;"日以内に契約終了",IF(AND(OR(F55="空き",F55="空き予定"),I55=""),"次の提案先が未定",""))))</f>
        <v/>
      </c>
      <c r="L55" s="28" t="n">
        <f aca="false">IF(AND(B55="プロパー",OR(F55="空き",AND(F55="空き予定",H55&lt;&gt;"",H55&lt;=$F$3))),1,0)</f>
        <v>0</v>
      </c>
    </row>
    <row r="56" customFormat="false" ht="15" hidden="false" customHeight="false" outlineLevel="0" collapsed="false">
      <c r="A56" s="22"/>
      <c r="B56" s="22"/>
      <c r="C56" s="22"/>
      <c r="D56" s="23"/>
      <c r="E56" s="24"/>
      <c r="F56" s="21"/>
      <c r="G56" s="22"/>
      <c r="H56" s="25"/>
      <c r="I56" s="22"/>
      <c r="J56" s="26" t="str">
        <f aca="false">IF(H56="","",H56-$B$3)</f>
        <v/>
      </c>
      <c r="K56" s="27" t="str">
        <f aca="false">IF(A56="","",IF(AND(H56&lt;&gt;"",J56&lt;0,F56&lt;&gt;"空き"),"契約終了日を過ぎています",IF(AND(H56&lt;&gt;"",J56&lt;=$D$3,F56&lt;&gt;"空き"),$D$3&amp;"日以内に契約終了",IF(AND(OR(F56="空き",F56="空き予定"),I56=""),"次の提案先が未定",""))))</f>
        <v/>
      </c>
      <c r="L56" s="28" t="n">
        <f aca="false">IF(AND(B56="プロパー",OR(F56="空き",AND(F56="空き予定",H56&lt;&gt;"",H56&lt;=$F$3))),1,0)</f>
        <v>0</v>
      </c>
    </row>
    <row r="57" customFormat="false" ht="15" hidden="false" customHeight="false" outlineLevel="0" collapsed="false">
      <c r="A57" s="22"/>
      <c r="B57" s="22"/>
      <c r="C57" s="22"/>
      <c r="D57" s="23"/>
      <c r="E57" s="24"/>
      <c r="F57" s="21"/>
      <c r="G57" s="22"/>
      <c r="H57" s="25"/>
      <c r="I57" s="22"/>
      <c r="J57" s="26" t="str">
        <f aca="false">IF(H57="","",H57-$B$3)</f>
        <v/>
      </c>
      <c r="K57" s="27" t="str">
        <f aca="false">IF(A57="","",IF(AND(H57&lt;&gt;"",J57&lt;0,F57&lt;&gt;"空き"),"契約終了日を過ぎています",IF(AND(H57&lt;&gt;"",J57&lt;=$D$3,F57&lt;&gt;"空き"),$D$3&amp;"日以内に契約終了",IF(AND(OR(F57="空き",F57="空き予定"),I57=""),"次の提案先が未定",""))))</f>
        <v/>
      </c>
      <c r="L57" s="28" t="n">
        <f aca="false">IF(AND(B57="プロパー",OR(F57="空き",AND(F57="空き予定",H57&lt;&gt;"",H57&lt;=$F$3))),1,0)</f>
        <v>0</v>
      </c>
    </row>
    <row r="58" customFormat="false" ht="15" hidden="false" customHeight="false" outlineLevel="0" collapsed="false">
      <c r="A58" s="22"/>
      <c r="B58" s="22"/>
      <c r="C58" s="22"/>
      <c r="D58" s="23"/>
      <c r="E58" s="24"/>
      <c r="F58" s="21"/>
      <c r="G58" s="22"/>
      <c r="H58" s="25"/>
      <c r="I58" s="22"/>
      <c r="J58" s="26" t="str">
        <f aca="false">IF(H58="","",H58-$B$3)</f>
        <v/>
      </c>
      <c r="K58" s="27" t="str">
        <f aca="false">IF(A58="","",IF(AND(H58&lt;&gt;"",J58&lt;0,F58&lt;&gt;"空き"),"契約終了日を過ぎています",IF(AND(H58&lt;&gt;"",J58&lt;=$D$3,F58&lt;&gt;"空き"),$D$3&amp;"日以内に契約終了",IF(AND(OR(F58="空き",F58="空き予定"),I58=""),"次の提案先が未定",""))))</f>
        <v/>
      </c>
      <c r="L58" s="28" t="n">
        <f aca="false">IF(AND(B58="プロパー",OR(F58="空き",AND(F58="空き予定",H58&lt;&gt;"",H58&lt;=$F$3))),1,0)</f>
        <v>0</v>
      </c>
    </row>
    <row r="59" customFormat="false" ht="15" hidden="false" customHeight="false" outlineLevel="0" collapsed="false">
      <c r="A59" s="22"/>
      <c r="B59" s="22"/>
      <c r="C59" s="22"/>
      <c r="D59" s="23"/>
      <c r="E59" s="24"/>
      <c r="F59" s="21"/>
      <c r="G59" s="22"/>
      <c r="H59" s="25"/>
      <c r="I59" s="22"/>
      <c r="J59" s="26" t="str">
        <f aca="false">IF(H59="","",H59-$B$3)</f>
        <v/>
      </c>
      <c r="K59" s="27" t="str">
        <f aca="false">IF(A59="","",IF(AND(H59&lt;&gt;"",J59&lt;0,F59&lt;&gt;"空き"),"契約終了日を過ぎています",IF(AND(H59&lt;&gt;"",J59&lt;=$D$3,F59&lt;&gt;"空き"),$D$3&amp;"日以内に契約終了",IF(AND(OR(F59="空き",F59="空き予定"),I59=""),"次の提案先が未定",""))))</f>
        <v/>
      </c>
      <c r="L59" s="28" t="n">
        <f aca="false">IF(AND(B59="プロパー",OR(F59="空き",AND(F59="空き予定",H59&lt;&gt;"",H59&lt;=$F$3))),1,0)</f>
        <v>0</v>
      </c>
    </row>
    <row r="60" customFormat="false" ht="15" hidden="false" customHeight="false" outlineLevel="0" collapsed="false">
      <c r="A60" s="22"/>
      <c r="B60" s="22"/>
      <c r="C60" s="22"/>
      <c r="D60" s="23"/>
      <c r="E60" s="24"/>
      <c r="F60" s="21"/>
      <c r="G60" s="22"/>
      <c r="H60" s="25"/>
      <c r="I60" s="22"/>
      <c r="J60" s="26" t="str">
        <f aca="false">IF(H60="","",H60-$B$3)</f>
        <v/>
      </c>
      <c r="K60" s="27" t="str">
        <f aca="false">IF(A60="","",IF(AND(H60&lt;&gt;"",J60&lt;0,F60&lt;&gt;"空き"),"契約終了日を過ぎています",IF(AND(H60&lt;&gt;"",J60&lt;=$D$3,F60&lt;&gt;"空き"),$D$3&amp;"日以内に契約終了",IF(AND(OR(F60="空き",F60="空き予定"),I60=""),"次の提案先が未定",""))))</f>
        <v/>
      </c>
      <c r="L60" s="28" t="n">
        <f aca="false">IF(AND(B60="プロパー",OR(F60="空き",AND(F60="空き予定",H60&lt;&gt;"",H60&lt;=$F$3))),1,0)</f>
        <v>0</v>
      </c>
    </row>
    <row r="61" customFormat="false" ht="15" hidden="false" customHeight="false" outlineLevel="0" collapsed="false">
      <c r="A61" s="22"/>
      <c r="B61" s="22"/>
      <c r="C61" s="22"/>
      <c r="D61" s="23"/>
      <c r="E61" s="24"/>
      <c r="F61" s="21"/>
      <c r="G61" s="22"/>
      <c r="H61" s="25"/>
      <c r="I61" s="22"/>
      <c r="J61" s="26" t="str">
        <f aca="false">IF(H61="","",H61-$B$3)</f>
        <v/>
      </c>
      <c r="K61" s="27" t="str">
        <f aca="false">IF(A61="","",IF(AND(H61&lt;&gt;"",J61&lt;0,F61&lt;&gt;"空き"),"契約終了日を過ぎています",IF(AND(H61&lt;&gt;"",J61&lt;=$D$3,F61&lt;&gt;"空き"),$D$3&amp;"日以内に契約終了",IF(AND(OR(F61="空き",F61="空き予定"),I61=""),"次の提案先が未定",""))))</f>
        <v/>
      </c>
      <c r="L61" s="28" t="n">
        <f aca="false">IF(AND(B61="プロパー",OR(F61="空き",AND(F61="空き予定",H61&lt;&gt;"",H61&lt;=$F$3))),1,0)</f>
        <v>0</v>
      </c>
    </row>
    <row r="62" customFormat="false" ht="15" hidden="false" customHeight="false" outlineLevel="0" collapsed="false">
      <c r="A62" s="22"/>
      <c r="B62" s="22"/>
      <c r="C62" s="22"/>
      <c r="D62" s="23"/>
      <c r="E62" s="24"/>
      <c r="F62" s="21"/>
      <c r="G62" s="22"/>
      <c r="H62" s="25"/>
      <c r="I62" s="22"/>
      <c r="J62" s="26" t="str">
        <f aca="false">IF(H62="","",H62-$B$3)</f>
        <v/>
      </c>
      <c r="K62" s="27" t="str">
        <f aca="false">IF(A62="","",IF(AND(H62&lt;&gt;"",J62&lt;0,F62&lt;&gt;"空き"),"契約終了日を過ぎています",IF(AND(H62&lt;&gt;"",J62&lt;=$D$3,F62&lt;&gt;"空き"),$D$3&amp;"日以内に契約終了",IF(AND(OR(F62="空き",F62="空き予定"),I62=""),"次の提案先が未定",""))))</f>
        <v/>
      </c>
      <c r="L62" s="28" t="n">
        <f aca="false">IF(AND(B62="プロパー",OR(F62="空き",AND(F62="空き予定",H62&lt;&gt;"",H62&lt;=$F$3))),1,0)</f>
        <v>0</v>
      </c>
    </row>
    <row r="63" customFormat="false" ht="15" hidden="false" customHeight="false" outlineLevel="0" collapsed="false">
      <c r="A63" s="22"/>
      <c r="B63" s="22"/>
      <c r="C63" s="22"/>
      <c r="D63" s="23"/>
      <c r="E63" s="24"/>
      <c r="F63" s="21"/>
      <c r="G63" s="22"/>
      <c r="H63" s="25"/>
      <c r="I63" s="22"/>
      <c r="J63" s="26" t="str">
        <f aca="false">IF(H63="","",H63-$B$3)</f>
        <v/>
      </c>
      <c r="K63" s="27" t="str">
        <f aca="false">IF(A63="","",IF(AND(H63&lt;&gt;"",J63&lt;0,F63&lt;&gt;"空き"),"契約終了日を過ぎています",IF(AND(H63&lt;&gt;"",J63&lt;=$D$3,F63&lt;&gt;"空き"),$D$3&amp;"日以内に契約終了",IF(AND(OR(F63="空き",F63="空き予定"),I63=""),"次の提案先が未定",""))))</f>
        <v/>
      </c>
      <c r="L63" s="28" t="n">
        <f aca="false">IF(AND(B63="プロパー",OR(F63="空き",AND(F63="空き予定",H63&lt;&gt;"",H63&lt;=$F$3))),1,0)</f>
        <v>0</v>
      </c>
    </row>
    <row r="64" customFormat="false" ht="15" hidden="false" customHeight="false" outlineLevel="0" collapsed="false">
      <c r="A64" s="22"/>
      <c r="B64" s="22"/>
      <c r="C64" s="22"/>
      <c r="D64" s="23"/>
      <c r="E64" s="24"/>
      <c r="F64" s="21"/>
      <c r="G64" s="22"/>
      <c r="H64" s="25"/>
      <c r="I64" s="22"/>
      <c r="J64" s="26" t="str">
        <f aca="false">IF(H64="","",H64-$B$3)</f>
        <v/>
      </c>
      <c r="K64" s="27" t="str">
        <f aca="false">IF(A64="","",IF(AND(H64&lt;&gt;"",J64&lt;0,F64&lt;&gt;"空き"),"契約終了日を過ぎています",IF(AND(H64&lt;&gt;"",J64&lt;=$D$3,F64&lt;&gt;"空き"),$D$3&amp;"日以内に契約終了",IF(AND(OR(F64="空き",F64="空き予定"),I64=""),"次の提案先が未定",""))))</f>
        <v/>
      </c>
      <c r="L64" s="28" t="n">
        <f aca="false">IF(AND(B64="プロパー",OR(F64="空き",AND(F64="空き予定",H64&lt;&gt;"",H64&lt;=$F$3))),1,0)</f>
        <v>0</v>
      </c>
    </row>
    <row r="65" customFormat="false" ht="15" hidden="false" customHeight="false" outlineLevel="0" collapsed="false">
      <c r="A65" s="22"/>
      <c r="B65" s="22"/>
      <c r="C65" s="22"/>
      <c r="D65" s="23"/>
      <c r="E65" s="24"/>
      <c r="F65" s="21"/>
      <c r="G65" s="22"/>
      <c r="H65" s="25"/>
      <c r="I65" s="22"/>
      <c r="J65" s="26" t="str">
        <f aca="false">IF(H65="","",H65-$B$3)</f>
        <v/>
      </c>
      <c r="K65" s="27" t="str">
        <f aca="false">IF(A65="","",IF(AND(H65&lt;&gt;"",J65&lt;0,F65&lt;&gt;"空き"),"契約終了日を過ぎています",IF(AND(H65&lt;&gt;"",J65&lt;=$D$3,F65&lt;&gt;"空き"),$D$3&amp;"日以内に契約終了",IF(AND(OR(F65="空き",F65="空き予定"),I65=""),"次の提案先が未定",""))))</f>
        <v/>
      </c>
      <c r="L65" s="28" t="n">
        <f aca="false">IF(AND(B65="プロパー",OR(F65="空き",AND(F65="空き予定",H65&lt;&gt;"",H65&lt;=$F$3))),1,0)</f>
        <v>0</v>
      </c>
    </row>
    <row r="66" customFormat="false" ht="15" hidden="false" customHeight="false" outlineLevel="0" collapsed="false">
      <c r="A66" s="22"/>
      <c r="B66" s="22"/>
      <c r="C66" s="22"/>
      <c r="D66" s="23"/>
      <c r="E66" s="24"/>
      <c r="F66" s="21"/>
      <c r="G66" s="22"/>
      <c r="H66" s="25"/>
      <c r="I66" s="22"/>
      <c r="J66" s="26" t="str">
        <f aca="false">IF(H66="","",H66-$B$3)</f>
        <v/>
      </c>
      <c r="K66" s="27" t="str">
        <f aca="false">IF(A66="","",IF(AND(H66&lt;&gt;"",J66&lt;0,F66&lt;&gt;"空き"),"契約終了日を過ぎています",IF(AND(H66&lt;&gt;"",J66&lt;=$D$3,F66&lt;&gt;"空き"),$D$3&amp;"日以内に契約終了",IF(AND(OR(F66="空き",F66="空き予定"),I66=""),"次の提案先が未定",""))))</f>
        <v/>
      </c>
      <c r="L66" s="28" t="n">
        <f aca="false">IF(AND(B66="プロパー",OR(F66="空き",AND(F66="空き予定",H66&lt;&gt;"",H66&lt;=$F$3))),1,0)</f>
        <v>0</v>
      </c>
    </row>
    <row r="67" customFormat="false" ht="15" hidden="false" customHeight="false" outlineLevel="0" collapsed="false">
      <c r="A67" s="22"/>
      <c r="B67" s="22"/>
      <c r="C67" s="22"/>
      <c r="D67" s="23"/>
      <c r="E67" s="24"/>
      <c r="F67" s="21"/>
      <c r="G67" s="22"/>
      <c r="H67" s="25"/>
      <c r="I67" s="22"/>
      <c r="J67" s="26" t="str">
        <f aca="false">IF(H67="","",H67-$B$3)</f>
        <v/>
      </c>
      <c r="K67" s="27" t="str">
        <f aca="false">IF(A67="","",IF(AND(H67&lt;&gt;"",J67&lt;0,F67&lt;&gt;"空き"),"契約終了日を過ぎています",IF(AND(H67&lt;&gt;"",J67&lt;=$D$3,F67&lt;&gt;"空き"),$D$3&amp;"日以内に契約終了",IF(AND(OR(F67="空き",F67="空き予定"),I67=""),"次の提案先が未定",""))))</f>
        <v/>
      </c>
      <c r="L67" s="28" t="n">
        <f aca="false">IF(AND(B67="プロパー",OR(F67="空き",AND(F67="空き予定",H67&lt;&gt;"",H67&lt;=$F$3))),1,0)</f>
        <v>0</v>
      </c>
    </row>
    <row r="68" customFormat="false" ht="15" hidden="false" customHeight="false" outlineLevel="0" collapsed="false">
      <c r="A68" s="22"/>
      <c r="B68" s="22"/>
      <c r="C68" s="22"/>
      <c r="D68" s="23"/>
      <c r="E68" s="24"/>
      <c r="F68" s="21"/>
      <c r="G68" s="22"/>
      <c r="H68" s="25"/>
      <c r="I68" s="22"/>
      <c r="J68" s="26" t="str">
        <f aca="false">IF(H68="","",H68-$B$3)</f>
        <v/>
      </c>
      <c r="K68" s="27" t="str">
        <f aca="false">IF(A68="","",IF(AND(H68&lt;&gt;"",J68&lt;0,F68&lt;&gt;"空き"),"契約終了日を過ぎています",IF(AND(H68&lt;&gt;"",J68&lt;=$D$3,F68&lt;&gt;"空き"),$D$3&amp;"日以内に契約終了",IF(AND(OR(F68="空き",F68="空き予定"),I68=""),"次の提案先が未定",""))))</f>
        <v/>
      </c>
      <c r="L68" s="28" t="n">
        <f aca="false">IF(AND(B68="プロパー",OR(F68="空き",AND(F68="空き予定",H68&lt;&gt;"",H68&lt;=$F$3))),1,0)</f>
        <v>0</v>
      </c>
    </row>
    <row r="69" customFormat="false" ht="15" hidden="false" customHeight="false" outlineLevel="0" collapsed="false">
      <c r="A69" s="22"/>
      <c r="B69" s="22"/>
      <c r="C69" s="22"/>
      <c r="D69" s="23"/>
      <c r="E69" s="24"/>
      <c r="F69" s="21"/>
      <c r="G69" s="22"/>
      <c r="H69" s="25"/>
      <c r="I69" s="22"/>
      <c r="J69" s="26" t="str">
        <f aca="false">IF(H69="","",H69-$B$3)</f>
        <v/>
      </c>
      <c r="K69" s="27" t="str">
        <f aca="false">IF(A69="","",IF(AND(H69&lt;&gt;"",J69&lt;0,F69&lt;&gt;"空き"),"契約終了日を過ぎています",IF(AND(H69&lt;&gt;"",J69&lt;=$D$3,F69&lt;&gt;"空き"),$D$3&amp;"日以内に契約終了",IF(AND(OR(F69="空き",F69="空き予定"),I69=""),"次の提案先が未定",""))))</f>
        <v/>
      </c>
      <c r="L69" s="28" t="n">
        <f aca="false">IF(AND(B69="プロパー",OR(F69="空き",AND(F69="空き予定",H69&lt;&gt;"",H69&lt;=$F$3))),1,0)</f>
        <v>0</v>
      </c>
    </row>
    <row r="70" customFormat="false" ht="15" hidden="false" customHeight="false" outlineLevel="0" collapsed="false">
      <c r="A70" s="22"/>
      <c r="B70" s="22"/>
      <c r="C70" s="22"/>
      <c r="D70" s="23"/>
      <c r="E70" s="24"/>
      <c r="F70" s="21"/>
      <c r="G70" s="22"/>
      <c r="H70" s="25"/>
      <c r="I70" s="22"/>
      <c r="J70" s="26" t="str">
        <f aca="false">IF(H70="","",H70-$B$3)</f>
        <v/>
      </c>
      <c r="K70" s="27" t="str">
        <f aca="false">IF(A70="","",IF(AND(H70&lt;&gt;"",J70&lt;0,F70&lt;&gt;"空き"),"契約終了日を過ぎています",IF(AND(H70&lt;&gt;"",J70&lt;=$D$3,F70&lt;&gt;"空き"),$D$3&amp;"日以内に契約終了",IF(AND(OR(F70="空き",F70="空き予定"),I70=""),"次の提案先が未定",""))))</f>
        <v/>
      </c>
      <c r="L70" s="28" t="n">
        <f aca="false">IF(AND(B70="プロパー",OR(F70="空き",AND(F70="空き予定",H70&lt;&gt;"",H70&lt;=$F$3))),1,0)</f>
        <v>0</v>
      </c>
    </row>
    <row r="71" customFormat="false" ht="15" hidden="false" customHeight="false" outlineLevel="0" collapsed="false">
      <c r="A71" s="22"/>
      <c r="B71" s="22"/>
      <c r="C71" s="22"/>
      <c r="D71" s="23"/>
      <c r="E71" s="24"/>
      <c r="F71" s="21"/>
      <c r="G71" s="22"/>
      <c r="H71" s="25"/>
      <c r="I71" s="22"/>
      <c r="J71" s="26" t="str">
        <f aca="false">IF(H71="","",H71-$B$3)</f>
        <v/>
      </c>
      <c r="K71" s="27" t="str">
        <f aca="false">IF(A71="","",IF(AND(H71&lt;&gt;"",J71&lt;0,F71&lt;&gt;"空き"),"契約終了日を過ぎています",IF(AND(H71&lt;&gt;"",J71&lt;=$D$3,F71&lt;&gt;"空き"),$D$3&amp;"日以内に契約終了",IF(AND(OR(F71="空き",F71="空き予定"),I71=""),"次の提案先が未定",""))))</f>
        <v/>
      </c>
      <c r="L71" s="28" t="n">
        <f aca="false">IF(AND(B71="プロパー",OR(F71="空き",AND(F71="空き予定",H71&lt;&gt;"",H71&lt;=$F$3))),1,0)</f>
        <v>0</v>
      </c>
    </row>
    <row r="72" customFormat="false" ht="15" hidden="false" customHeight="false" outlineLevel="0" collapsed="false">
      <c r="A72" s="22"/>
      <c r="B72" s="22"/>
      <c r="C72" s="22"/>
      <c r="D72" s="23"/>
      <c r="E72" s="24"/>
      <c r="F72" s="21"/>
      <c r="G72" s="22"/>
      <c r="H72" s="25"/>
      <c r="I72" s="22"/>
      <c r="J72" s="26" t="str">
        <f aca="false">IF(H72="","",H72-$B$3)</f>
        <v/>
      </c>
      <c r="K72" s="27" t="str">
        <f aca="false">IF(A72="","",IF(AND(H72&lt;&gt;"",J72&lt;0,F72&lt;&gt;"空き"),"契約終了日を過ぎています",IF(AND(H72&lt;&gt;"",J72&lt;=$D$3,F72&lt;&gt;"空き"),$D$3&amp;"日以内に契約終了",IF(AND(OR(F72="空き",F72="空き予定"),I72=""),"次の提案先が未定",""))))</f>
        <v/>
      </c>
      <c r="L72" s="28" t="n">
        <f aca="false">IF(AND(B72="プロパー",OR(F72="空き",AND(F72="空き予定",H72&lt;&gt;"",H72&lt;=$F$3))),1,0)</f>
        <v>0</v>
      </c>
    </row>
    <row r="73" customFormat="false" ht="15" hidden="false" customHeight="false" outlineLevel="0" collapsed="false">
      <c r="A73" s="22"/>
      <c r="B73" s="22"/>
      <c r="C73" s="22"/>
      <c r="D73" s="23"/>
      <c r="E73" s="24"/>
      <c r="F73" s="21"/>
      <c r="G73" s="22"/>
      <c r="H73" s="25"/>
      <c r="I73" s="22"/>
      <c r="J73" s="26" t="str">
        <f aca="false">IF(H73="","",H73-$B$3)</f>
        <v/>
      </c>
      <c r="K73" s="27" t="str">
        <f aca="false">IF(A73="","",IF(AND(H73&lt;&gt;"",J73&lt;0,F73&lt;&gt;"空き"),"契約終了日を過ぎています",IF(AND(H73&lt;&gt;"",J73&lt;=$D$3,F73&lt;&gt;"空き"),$D$3&amp;"日以内に契約終了",IF(AND(OR(F73="空き",F73="空き予定"),I73=""),"次の提案先が未定",""))))</f>
        <v/>
      </c>
      <c r="L73" s="28" t="n">
        <f aca="false">IF(AND(B73="プロパー",OR(F73="空き",AND(F73="空き予定",H73&lt;&gt;"",H73&lt;=$F$3))),1,0)</f>
        <v>0</v>
      </c>
    </row>
    <row r="74" customFormat="false" ht="15" hidden="false" customHeight="false" outlineLevel="0" collapsed="false">
      <c r="A74" s="22"/>
      <c r="B74" s="22"/>
      <c r="C74" s="22"/>
      <c r="D74" s="23"/>
      <c r="E74" s="24"/>
      <c r="F74" s="21"/>
      <c r="G74" s="22"/>
      <c r="H74" s="25"/>
      <c r="I74" s="22"/>
      <c r="J74" s="26" t="str">
        <f aca="false">IF(H74="","",H74-$B$3)</f>
        <v/>
      </c>
      <c r="K74" s="27" t="str">
        <f aca="false">IF(A74="","",IF(AND(H74&lt;&gt;"",J74&lt;0,F74&lt;&gt;"空き"),"契約終了日を過ぎています",IF(AND(H74&lt;&gt;"",J74&lt;=$D$3,F74&lt;&gt;"空き"),$D$3&amp;"日以内に契約終了",IF(AND(OR(F74="空き",F74="空き予定"),I74=""),"次の提案先が未定",""))))</f>
        <v/>
      </c>
      <c r="L74" s="28" t="n">
        <f aca="false">IF(AND(B74="プロパー",OR(F74="空き",AND(F74="空き予定",H74&lt;&gt;"",H74&lt;=$F$3))),1,0)</f>
        <v>0</v>
      </c>
    </row>
    <row r="75" customFormat="false" ht="15" hidden="false" customHeight="false" outlineLevel="0" collapsed="false">
      <c r="A75" s="22"/>
      <c r="B75" s="22"/>
      <c r="C75" s="22"/>
      <c r="D75" s="23"/>
      <c r="E75" s="24"/>
      <c r="F75" s="21"/>
      <c r="G75" s="22"/>
      <c r="H75" s="25"/>
      <c r="I75" s="22"/>
      <c r="J75" s="26" t="str">
        <f aca="false">IF(H75="","",H75-$B$3)</f>
        <v/>
      </c>
      <c r="K75" s="27" t="str">
        <f aca="false">IF(A75="","",IF(AND(H75&lt;&gt;"",J75&lt;0,F75&lt;&gt;"空き"),"契約終了日を過ぎています",IF(AND(H75&lt;&gt;"",J75&lt;=$D$3,F75&lt;&gt;"空き"),$D$3&amp;"日以内に契約終了",IF(AND(OR(F75="空き",F75="空き予定"),I75=""),"次の提案先が未定",""))))</f>
        <v/>
      </c>
      <c r="L75" s="28" t="n">
        <f aca="false">IF(AND(B75="プロパー",OR(F75="空き",AND(F75="空き予定",H75&lt;&gt;"",H75&lt;=$F$3))),1,0)</f>
        <v>0</v>
      </c>
    </row>
    <row r="76" customFormat="false" ht="15" hidden="false" customHeight="false" outlineLevel="0" collapsed="false">
      <c r="A76" s="22"/>
      <c r="B76" s="22"/>
      <c r="C76" s="22"/>
      <c r="D76" s="23"/>
      <c r="E76" s="24"/>
      <c r="F76" s="21"/>
      <c r="G76" s="22"/>
      <c r="H76" s="25"/>
      <c r="I76" s="22"/>
      <c r="J76" s="26" t="str">
        <f aca="false">IF(H76="","",H76-$B$3)</f>
        <v/>
      </c>
      <c r="K76" s="27" t="str">
        <f aca="false">IF(A76="","",IF(AND(H76&lt;&gt;"",J76&lt;0,F76&lt;&gt;"空き"),"契約終了日を過ぎています",IF(AND(H76&lt;&gt;"",J76&lt;=$D$3,F76&lt;&gt;"空き"),$D$3&amp;"日以内に契約終了",IF(AND(OR(F76="空き",F76="空き予定"),I76=""),"次の提案先が未定",""))))</f>
        <v/>
      </c>
      <c r="L76" s="28" t="n">
        <f aca="false">IF(AND(B76="プロパー",OR(F76="空き",AND(F76="空き予定",H76&lt;&gt;"",H76&lt;=$F$3))),1,0)</f>
        <v>0</v>
      </c>
    </row>
    <row r="77" customFormat="false" ht="15" hidden="false" customHeight="false" outlineLevel="0" collapsed="false">
      <c r="A77" s="22"/>
      <c r="B77" s="22"/>
      <c r="C77" s="22"/>
      <c r="D77" s="23"/>
      <c r="E77" s="24"/>
      <c r="F77" s="21"/>
      <c r="G77" s="22"/>
      <c r="H77" s="25"/>
      <c r="I77" s="22"/>
      <c r="J77" s="26" t="str">
        <f aca="false">IF(H77="","",H77-$B$3)</f>
        <v/>
      </c>
      <c r="K77" s="27" t="str">
        <f aca="false">IF(A77="","",IF(AND(H77&lt;&gt;"",J77&lt;0,F77&lt;&gt;"空き"),"契約終了日を過ぎています",IF(AND(H77&lt;&gt;"",J77&lt;=$D$3,F77&lt;&gt;"空き"),$D$3&amp;"日以内に契約終了",IF(AND(OR(F77="空き",F77="空き予定"),I77=""),"次の提案先が未定",""))))</f>
        <v/>
      </c>
      <c r="L77" s="28" t="n">
        <f aca="false">IF(AND(B77="プロパー",OR(F77="空き",AND(F77="空き予定",H77&lt;&gt;"",H77&lt;=$F$3))),1,0)</f>
        <v>0</v>
      </c>
    </row>
    <row r="78" customFormat="false" ht="15" hidden="false" customHeight="false" outlineLevel="0" collapsed="false">
      <c r="A78" s="22"/>
      <c r="B78" s="22"/>
      <c r="C78" s="22"/>
      <c r="D78" s="23"/>
      <c r="E78" s="24"/>
      <c r="F78" s="21"/>
      <c r="G78" s="22"/>
      <c r="H78" s="25"/>
      <c r="I78" s="22"/>
      <c r="J78" s="26" t="str">
        <f aca="false">IF(H78="","",H78-$B$3)</f>
        <v/>
      </c>
      <c r="K78" s="27" t="str">
        <f aca="false">IF(A78="","",IF(AND(H78&lt;&gt;"",J78&lt;0,F78&lt;&gt;"空き"),"契約終了日を過ぎています",IF(AND(H78&lt;&gt;"",J78&lt;=$D$3,F78&lt;&gt;"空き"),$D$3&amp;"日以内に契約終了",IF(AND(OR(F78="空き",F78="空き予定"),I78=""),"次の提案先が未定",""))))</f>
        <v/>
      </c>
      <c r="L78" s="28" t="n">
        <f aca="false">IF(AND(B78="プロパー",OR(F78="空き",AND(F78="空き予定",H78&lt;&gt;"",H78&lt;=$F$3))),1,0)</f>
        <v>0</v>
      </c>
    </row>
    <row r="79" customFormat="false" ht="15" hidden="false" customHeight="false" outlineLevel="0" collapsed="false">
      <c r="A79" s="22"/>
      <c r="B79" s="22"/>
      <c r="C79" s="22"/>
      <c r="D79" s="23"/>
      <c r="E79" s="24"/>
      <c r="F79" s="21"/>
      <c r="G79" s="22"/>
      <c r="H79" s="25"/>
      <c r="I79" s="22"/>
      <c r="J79" s="26" t="str">
        <f aca="false">IF(H79="","",H79-$B$3)</f>
        <v/>
      </c>
      <c r="K79" s="27" t="str">
        <f aca="false">IF(A79="","",IF(AND(H79&lt;&gt;"",J79&lt;0,F79&lt;&gt;"空き"),"契約終了日を過ぎています",IF(AND(H79&lt;&gt;"",J79&lt;=$D$3,F79&lt;&gt;"空き"),$D$3&amp;"日以内に契約終了",IF(AND(OR(F79="空き",F79="空き予定"),I79=""),"次の提案先が未定",""))))</f>
        <v/>
      </c>
      <c r="L79" s="28" t="n">
        <f aca="false">IF(AND(B79="プロパー",OR(F79="空き",AND(F79="空き予定",H79&lt;&gt;"",H79&lt;=$F$3))),1,0)</f>
        <v>0</v>
      </c>
    </row>
    <row r="80" customFormat="false" ht="15" hidden="false" customHeight="false" outlineLevel="0" collapsed="false">
      <c r="A80" s="22"/>
      <c r="B80" s="22"/>
      <c r="C80" s="22"/>
      <c r="D80" s="23"/>
      <c r="E80" s="24"/>
      <c r="F80" s="21"/>
      <c r="G80" s="22"/>
      <c r="H80" s="25"/>
      <c r="I80" s="22"/>
      <c r="J80" s="26" t="str">
        <f aca="false">IF(H80="","",H80-$B$3)</f>
        <v/>
      </c>
      <c r="K80" s="27" t="str">
        <f aca="false">IF(A80="","",IF(AND(H80&lt;&gt;"",J80&lt;0,F80&lt;&gt;"空き"),"契約終了日を過ぎています",IF(AND(H80&lt;&gt;"",J80&lt;=$D$3,F80&lt;&gt;"空き"),$D$3&amp;"日以内に契約終了",IF(AND(OR(F80="空き",F80="空き予定"),I80=""),"次の提案先が未定",""))))</f>
        <v/>
      </c>
      <c r="L80" s="28" t="n">
        <f aca="false">IF(AND(B80="プロパー",OR(F80="空き",AND(F80="空き予定",H80&lt;&gt;"",H80&lt;=$F$3))),1,0)</f>
        <v>0</v>
      </c>
    </row>
    <row r="81" customFormat="false" ht="15" hidden="false" customHeight="false" outlineLevel="0" collapsed="false">
      <c r="A81" s="22"/>
      <c r="B81" s="22"/>
      <c r="C81" s="22"/>
      <c r="D81" s="23"/>
      <c r="E81" s="24"/>
      <c r="F81" s="21"/>
      <c r="G81" s="22"/>
      <c r="H81" s="25"/>
      <c r="I81" s="22"/>
      <c r="J81" s="26" t="str">
        <f aca="false">IF(H81="","",H81-$B$3)</f>
        <v/>
      </c>
      <c r="K81" s="27" t="str">
        <f aca="false">IF(A81="","",IF(AND(H81&lt;&gt;"",J81&lt;0,F81&lt;&gt;"空き"),"契約終了日を過ぎています",IF(AND(H81&lt;&gt;"",J81&lt;=$D$3,F81&lt;&gt;"空き"),$D$3&amp;"日以内に契約終了",IF(AND(OR(F81="空き",F81="空き予定"),I81=""),"次の提案先が未定",""))))</f>
        <v/>
      </c>
      <c r="L81" s="28" t="n">
        <f aca="false">IF(AND(B81="プロパー",OR(F81="空き",AND(F81="空き予定",H81&lt;&gt;"",H81&lt;=$F$3))),1,0)</f>
        <v>0</v>
      </c>
    </row>
    <row r="82" customFormat="false" ht="15" hidden="false" customHeight="false" outlineLevel="0" collapsed="false">
      <c r="A82" s="22"/>
      <c r="B82" s="22"/>
      <c r="C82" s="22"/>
      <c r="D82" s="23"/>
      <c r="E82" s="24"/>
      <c r="F82" s="21"/>
      <c r="G82" s="22"/>
      <c r="H82" s="25"/>
      <c r="I82" s="22"/>
      <c r="J82" s="26" t="str">
        <f aca="false">IF(H82="","",H82-$B$3)</f>
        <v/>
      </c>
      <c r="K82" s="27" t="str">
        <f aca="false">IF(A82="","",IF(AND(H82&lt;&gt;"",J82&lt;0,F82&lt;&gt;"空き"),"契約終了日を過ぎています",IF(AND(H82&lt;&gt;"",J82&lt;=$D$3,F82&lt;&gt;"空き"),$D$3&amp;"日以内に契約終了",IF(AND(OR(F82="空き",F82="空き予定"),I82=""),"次の提案先が未定",""))))</f>
        <v/>
      </c>
      <c r="L82" s="28" t="n">
        <f aca="false">IF(AND(B82="プロパー",OR(F82="空き",AND(F82="空き予定",H82&lt;&gt;"",H82&lt;=$F$3))),1,0)</f>
        <v>0</v>
      </c>
    </row>
    <row r="83" customFormat="false" ht="15" hidden="false" customHeight="false" outlineLevel="0" collapsed="false">
      <c r="A83" s="22"/>
      <c r="B83" s="22"/>
      <c r="C83" s="22"/>
      <c r="D83" s="23"/>
      <c r="E83" s="24"/>
      <c r="F83" s="21"/>
      <c r="G83" s="22"/>
      <c r="H83" s="25"/>
      <c r="I83" s="22"/>
      <c r="J83" s="26" t="str">
        <f aca="false">IF(H83="","",H83-$B$3)</f>
        <v/>
      </c>
      <c r="K83" s="27" t="str">
        <f aca="false">IF(A83="","",IF(AND(H83&lt;&gt;"",J83&lt;0,F83&lt;&gt;"空き"),"契約終了日を過ぎています",IF(AND(H83&lt;&gt;"",J83&lt;=$D$3,F83&lt;&gt;"空き"),$D$3&amp;"日以内に契約終了",IF(AND(OR(F83="空き",F83="空き予定"),I83=""),"次の提案先が未定",""))))</f>
        <v/>
      </c>
      <c r="L83" s="28" t="n">
        <f aca="false">IF(AND(B83="プロパー",OR(F83="空き",AND(F83="空き予定",H83&lt;&gt;"",H83&lt;=$F$3))),1,0)</f>
        <v>0</v>
      </c>
    </row>
    <row r="84" customFormat="false" ht="15" hidden="false" customHeight="false" outlineLevel="0" collapsed="false">
      <c r="A84" s="22"/>
      <c r="B84" s="22"/>
      <c r="C84" s="22"/>
      <c r="D84" s="23"/>
      <c r="E84" s="24"/>
      <c r="F84" s="21"/>
      <c r="G84" s="22"/>
      <c r="H84" s="25"/>
      <c r="I84" s="22"/>
      <c r="J84" s="26" t="str">
        <f aca="false">IF(H84="","",H84-$B$3)</f>
        <v/>
      </c>
      <c r="K84" s="27" t="str">
        <f aca="false">IF(A84="","",IF(AND(H84&lt;&gt;"",J84&lt;0,F84&lt;&gt;"空き"),"契約終了日を過ぎています",IF(AND(H84&lt;&gt;"",J84&lt;=$D$3,F84&lt;&gt;"空き"),$D$3&amp;"日以内に契約終了",IF(AND(OR(F84="空き",F84="空き予定"),I84=""),"次の提案先が未定",""))))</f>
        <v/>
      </c>
      <c r="L84" s="28" t="n">
        <f aca="false">IF(AND(B84="プロパー",OR(F84="空き",AND(F84="空き予定",H84&lt;&gt;"",H84&lt;=$F$3))),1,0)</f>
        <v>0</v>
      </c>
    </row>
    <row r="85" customFormat="false" ht="15" hidden="false" customHeight="false" outlineLevel="0" collapsed="false">
      <c r="A85" s="22"/>
      <c r="B85" s="22"/>
      <c r="C85" s="22"/>
      <c r="D85" s="23"/>
      <c r="E85" s="24"/>
      <c r="F85" s="21"/>
      <c r="G85" s="22"/>
      <c r="H85" s="25"/>
      <c r="I85" s="22"/>
      <c r="J85" s="26" t="str">
        <f aca="false">IF(H85="","",H85-$B$3)</f>
        <v/>
      </c>
      <c r="K85" s="27" t="str">
        <f aca="false">IF(A85="","",IF(AND(H85&lt;&gt;"",J85&lt;0,F85&lt;&gt;"空き"),"契約終了日を過ぎています",IF(AND(H85&lt;&gt;"",J85&lt;=$D$3,F85&lt;&gt;"空き"),$D$3&amp;"日以内に契約終了",IF(AND(OR(F85="空き",F85="空き予定"),I85=""),"次の提案先が未定",""))))</f>
        <v/>
      </c>
      <c r="L85" s="28" t="n">
        <f aca="false">IF(AND(B85="プロパー",OR(F85="空き",AND(F85="空き予定",H85&lt;&gt;"",H85&lt;=$F$3))),1,0)</f>
        <v>0</v>
      </c>
    </row>
    <row r="86" customFormat="false" ht="15" hidden="false" customHeight="false" outlineLevel="0" collapsed="false">
      <c r="A86" s="22"/>
      <c r="B86" s="22"/>
      <c r="C86" s="22"/>
      <c r="D86" s="23"/>
      <c r="E86" s="24"/>
      <c r="F86" s="21"/>
      <c r="G86" s="22"/>
      <c r="H86" s="25"/>
      <c r="I86" s="22"/>
      <c r="J86" s="26" t="str">
        <f aca="false">IF(H86="","",H86-$B$3)</f>
        <v/>
      </c>
      <c r="K86" s="27" t="str">
        <f aca="false">IF(A86="","",IF(AND(H86&lt;&gt;"",J86&lt;0,F86&lt;&gt;"空き"),"契約終了日を過ぎています",IF(AND(H86&lt;&gt;"",J86&lt;=$D$3,F86&lt;&gt;"空き"),$D$3&amp;"日以内に契約終了",IF(AND(OR(F86="空き",F86="空き予定"),I86=""),"次の提案先が未定",""))))</f>
        <v/>
      </c>
      <c r="L86" s="28" t="n">
        <f aca="false">IF(AND(B86="プロパー",OR(F86="空き",AND(F86="空き予定",H86&lt;&gt;"",H86&lt;=$F$3))),1,0)</f>
        <v>0</v>
      </c>
    </row>
    <row r="87" customFormat="false" ht="15" hidden="false" customHeight="false" outlineLevel="0" collapsed="false">
      <c r="A87" s="22"/>
      <c r="B87" s="22"/>
      <c r="C87" s="22"/>
      <c r="D87" s="23"/>
      <c r="E87" s="24"/>
      <c r="F87" s="21"/>
      <c r="G87" s="22"/>
      <c r="H87" s="25"/>
      <c r="I87" s="22"/>
      <c r="J87" s="26" t="str">
        <f aca="false">IF(H87="","",H87-$B$3)</f>
        <v/>
      </c>
      <c r="K87" s="27" t="str">
        <f aca="false">IF(A87="","",IF(AND(H87&lt;&gt;"",J87&lt;0,F87&lt;&gt;"空き"),"契約終了日を過ぎています",IF(AND(H87&lt;&gt;"",J87&lt;=$D$3,F87&lt;&gt;"空き"),$D$3&amp;"日以内に契約終了",IF(AND(OR(F87="空き",F87="空き予定"),I87=""),"次の提案先が未定",""))))</f>
        <v/>
      </c>
      <c r="L87" s="28" t="n">
        <f aca="false">IF(AND(B87="プロパー",OR(F87="空き",AND(F87="空き予定",H87&lt;&gt;"",H87&lt;=$F$3))),1,0)</f>
        <v>0</v>
      </c>
    </row>
    <row r="88" customFormat="false" ht="15" hidden="false" customHeight="false" outlineLevel="0" collapsed="false">
      <c r="A88" s="22"/>
      <c r="B88" s="22"/>
      <c r="C88" s="22"/>
      <c r="D88" s="23"/>
      <c r="E88" s="24"/>
      <c r="F88" s="21"/>
      <c r="G88" s="22"/>
      <c r="H88" s="25"/>
      <c r="I88" s="22"/>
      <c r="J88" s="26" t="str">
        <f aca="false">IF(H88="","",H88-$B$3)</f>
        <v/>
      </c>
      <c r="K88" s="27" t="str">
        <f aca="false">IF(A88="","",IF(AND(H88&lt;&gt;"",J88&lt;0,F88&lt;&gt;"空き"),"契約終了日を過ぎています",IF(AND(H88&lt;&gt;"",J88&lt;=$D$3,F88&lt;&gt;"空き"),$D$3&amp;"日以内に契約終了",IF(AND(OR(F88="空き",F88="空き予定"),I88=""),"次の提案先が未定",""))))</f>
        <v/>
      </c>
      <c r="L88" s="28" t="n">
        <f aca="false">IF(AND(B88="プロパー",OR(F88="空き",AND(F88="空き予定",H88&lt;&gt;"",H88&lt;=$F$3))),1,0)</f>
        <v>0</v>
      </c>
    </row>
    <row r="89" customFormat="false" ht="15" hidden="false" customHeight="false" outlineLevel="0" collapsed="false">
      <c r="A89" s="22"/>
      <c r="B89" s="22"/>
      <c r="C89" s="22"/>
      <c r="D89" s="23"/>
      <c r="E89" s="24"/>
      <c r="F89" s="21"/>
      <c r="G89" s="22"/>
      <c r="H89" s="25"/>
      <c r="I89" s="22"/>
      <c r="J89" s="26" t="str">
        <f aca="false">IF(H89="","",H89-$B$3)</f>
        <v/>
      </c>
      <c r="K89" s="27" t="str">
        <f aca="false">IF(A89="","",IF(AND(H89&lt;&gt;"",J89&lt;0,F89&lt;&gt;"空き"),"契約終了日を過ぎています",IF(AND(H89&lt;&gt;"",J89&lt;=$D$3,F89&lt;&gt;"空き"),$D$3&amp;"日以内に契約終了",IF(AND(OR(F89="空き",F89="空き予定"),I89=""),"次の提案先が未定",""))))</f>
        <v/>
      </c>
      <c r="L89" s="28" t="n">
        <f aca="false">IF(AND(B89="プロパー",OR(F89="空き",AND(F89="空き予定",H89&lt;&gt;"",H89&lt;=$F$3))),1,0)</f>
        <v>0</v>
      </c>
    </row>
    <row r="90" customFormat="false" ht="15" hidden="false" customHeight="false" outlineLevel="0" collapsed="false">
      <c r="A90" s="22"/>
      <c r="B90" s="22"/>
      <c r="C90" s="22"/>
      <c r="D90" s="23"/>
      <c r="E90" s="24"/>
      <c r="F90" s="21"/>
      <c r="G90" s="22"/>
      <c r="H90" s="25"/>
      <c r="I90" s="22"/>
      <c r="J90" s="26" t="str">
        <f aca="false">IF(H90="","",H90-$B$3)</f>
        <v/>
      </c>
      <c r="K90" s="27" t="str">
        <f aca="false">IF(A90="","",IF(AND(H90&lt;&gt;"",J90&lt;0,F90&lt;&gt;"空き"),"契約終了日を過ぎています",IF(AND(H90&lt;&gt;"",J90&lt;=$D$3,F90&lt;&gt;"空き"),$D$3&amp;"日以内に契約終了",IF(AND(OR(F90="空き",F90="空き予定"),I90=""),"次の提案先が未定",""))))</f>
        <v/>
      </c>
      <c r="L90" s="28" t="n">
        <f aca="false">IF(AND(B90="プロパー",OR(F90="空き",AND(F90="空き予定",H90&lt;&gt;"",H90&lt;=$F$3))),1,0)</f>
        <v>0</v>
      </c>
    </row>
    <row r="91" customFormat="false" ht="15" hidden="false" customHeight="false" outlineLevel="0" collapsed="false">
      <c r="A91" s="22"/>
      <c r="B91" s="22"/>
      <c r="C91" s="22"/>
      <c r="D91" s="23"/>
      <c r="E91" s="24"/>
      <c r="F91" s="21"/>
      <c r="G91" s="22"/>
      <c r="H91" s="25"/>
      <c r="I91" s="22"/>
      <c r="J91" s="26" t="str">
        <f aca="false">IF(H91="","",H91-$B$3)</f>
        <v/>
      </c>
      <c r="K91" s="27" t="str">
        <f aca="false">IF(A91="","",IF(AND(H91&lt;&gt;"",J91&lt;0,F91&lt;&gt;"空き"),"契約終了日を過ぎています",IF(AND(H91&lt;&gt;"",J91&lt;=$D$3,F91&lt;&gt;"空き"),$D$3&amp;"日以内に契約終了",IF(AND(OR(F91="空き",F91="空き予定"),I91=""),"次の提案先が未定",""))))</f>
        <v/>
      </c>
      <c r="L91" s="28" t="n">
        <f aca="false">IF(AND(B91="プロパー",OR(F91="空き",AND(F91="空き予定",H91&lt;&gt;"",H91&lt;=$F$3))),1,0)</f>
        <v>0</v>
      </c>
    </row>
    <row r="92" customFormat="false" ht="15" hidden="false" customHeight="false" outlineLevel="0" collapsed="false">
      <c r="A92" s="22"/>
      <c r="B92" s="22"/>
      <c r="C92" s="22"/>
      <c r="D92" s="23"/>
      <c r="E92" s="24"/>
      <c r="F92" s="21"/>
      <c r="G92" s="22"/>
      <c r="H92" s="25"/>
      <c r="I92" s="22"/>
      <c r="J92" s="26" t="str">
        <f aca="false">IF(H92="","",H92-$B$3)</f>
        <v/>
      </c>
      <c r="K92" s="27" t="str">
        <f aca="false">IF(A92="","",IF(AND(H92&lt;&gt;"",J92&lt;0,F92&lt;&gt;"空き"),"契約終了日を過ぎています",IF(AND(H92&lt;&gt;"",J92&lt;=$D$3,F92&lt;&gt;"空き"),$D$3&amp;"日以内に契約終了",IF(AND(OR(F92="空き",F92="空き予定"),I92=""),"次の提案先が未定",""))))</f>
        <v/>
      </c>
      <c r="L92" s="28" t="n">
        <f aca="false">IF(AND(B92="プロパー",OR(F92="空き",AND(F92="空き予定",H92&lt;&gt;"",H92&lt;=$F$3))),1,0)</f>
        <v>0</v>
      </c>
    </row>
    <row r="93" customFormat="false" ht="15" hidden="false" customHeight="false" outlineLevel="0" collapsed="false">
      <c r="A93" s="22"/>
      <c r="B93" s="22"/>
      <c r="C93" s="22"/>
      <c r="D93" s="23"/>
      <c r="E93" s="24"/>
      <c r="F93" s="21"/>
      <c r="G93" s="22"/>
      <c r="H93" s="25"/>
      <c r="I93" s="22"/>
      <c r="J93" s="26" t="str">
        <f aca="false">IF(H93="","",H93-$B$3)</f>
        <v/>
      </c>
      <c r="K93" s="27" t="str">
        <f aca="false">IF(A93="","",IF(AND(H93&lt;&gt;"",J93&lt;0,F93&lt;&gt;"空き"),"契約終了日を過ぎています",IF(AND(H93&lt;&gt;"",J93&lt;=$D$3,F93&lt;&gt;"空き"),$D$3&amp;"日以内に契約終了",IF(AND(OR(F93="空き",F93="空き予定"),I93=""),"次の提案先が未定",""))))</f>
        <v/>
      </c>
      <c r="L93" s="28" t="n">
        <f aca="false">IF(AND(B93="プロパー",OR(F93="空き",AND(F93="空き予定",H93&lt;&gt;"",H93&lt;=$F$3))),1,0)</f>
        <v>0</v>
      </c>
    </row>
    <row r="94" customFormat="false" ht="15" hidden="false" customHeight="false" outlineLevel="0" collapsed="false">
      <c r="A94" s="22"/>
      <c r="B94" s="22"/>
      <c r="C94" s="22"/>
      <c r="D94" s="23"/>
      <c r="E94" s="24"/>
      <c r="F94" s="21"/>
      <c r="G94" s="22"/>
      <c r="H94" s="25"/>
      <c r="I94" s="22"/>
      <c r="J94" s="26" t="str">
        <f aca="false">IF(H94="","",H94-$B$3)</f>
        <v/>
      </c>
      <c r="K94" s="27" t="str">
        <f aca="false">IF(A94="","",IF(AND(H94&lt;&gt;"",J94&lt;0,F94&lt;&gt;"空き"),"契約終了日を過ぎています",IF(AND(H94&lt;&gt;"",J94&lt;=$D$3,F94&lt;&gt;"空き"),$D$3&amp;"日以内に契約終了",IF(AND(OR(F94="空き",F94="空き予定"),I94=""),"次の提案先が未定",""))))</f>
        <v/>
      </c>
      <c r="L94" s="28" t="n">
        <f aca="false">IF(AND(B94="プロパー",OR(F94="空き",AND(F94="空き予定",H94&lt;&gt;"",H94&lt;=$F$3))),1,0)</f>
        <v>0</v>
      </c>
    </row>
    <row r="95" customFormat="false" ht="15" hidden="false" customHeight="false" outlineLevel="0" collapsed="false">
      <c r="A95" s="22"/>
      <c r="B95" s="22"/>
      <c r="C95" s="22"/>
      <c r="D95" s="23"/>
      <c r="E95" s="24"/>
      <c r="F95" s="21"/>
      <c r="G95" s="22"/>
      <c r="H95" s="25"/>
      <c r="I95" s="22"/>
      <c r="J95" s="26" t="str">
        <f aca="false">IF(H95="","",H95-$B$3)</f>
        <v/>
      </c>
      <c r="K95" s="27" t="str">
        <f aca="false">IF(A95="","",IF(AND(H95&lt;&gt;"",J95&lt;0,F95&lt;&gt;"空き"),"契約終了日を過ぎています",IF(AND(H95&lt;&gt;"",J95&lt;=$D$3,F95&lt;&gt;"空き"),$D$3&amp;"日以内に契約終了",IF(AND(OR(F95="空き",F95="空き予定"),I95=""),"次の提案先が未定",""))))</f>
        <v/>
      </c>
      <c r="L95" s="28" t="n">
        <f aca="false">IF(AND(B95="プロパー",OR(F95="空き",AND(F95="空き予定",H95&lt;&gt;"",H95&lt;=$F$3))),1,0)</f>
        <v>0</v>
      </c>
    </row>
    <row r="96" customFormat="false" ht="15" hidden="false" customHeight="false" outlineLevel="0" collapsed="false">
      <c r="A96" s="22"/>
      <c r="B96" s="22"/>
      <c r="C96" s="22"/>
      <c r="D96" s="23"/>
      <c r="E96" s="24"/>
      <c r="F96" s="21"/>
      <c r="G96" s="22"/>
      <c r="H96" s="25"/>
      <c r="I96" s="22"/>
      <c r="J96" s="26" t="str">
        <f aca="false">IF(H96="","",H96-$B$3)</f>
        <v/>
      </c>
      <c r="K96" s="27" t="str">
        <f aca="false">IF(A96="","",IF(AND(H96&lt;&gt;"",J96&lt;0,F96&lt;&gt;"空き"),"契約終了日を過ぎています",IF(AND(H96&lt;&gt;"",J96&lt;=$D$3,F96&lt;&gt;"空き"),$D$3&amp;"日以内に契約終了",IF(AND(OR(F96="空き",F96="空き予定"),I96=""),"次の提案先が未定",""))))</f>
        <v/>
      </c>
      <c r="L96" s="28" t="n">
        <f aca="false">IF(AND(B96="プロパー",OR(F96="空き",AND(F96="空き予定",H96&lt;&gt;"",H96&lt;=$F$3))),1,0)</f>
        <v>0</v>
      </c>
    </row>
    <row r="97" customFormat="false" ht="15" hidden="false" customHeight="false" outlineLevel="0" collapsed="false">
      <c r="A97" s="22"/>
      <c r="B97" s="22"/>
      <c r="C97" s="22"/>
      <c r="D97" s="23"/>
      <c r="E97" s="24"/>
      <c r="F97" s="21"/>
      <c r="G97" s="22"/>
      <c r="H97" s="25"/>
      <c r="I97" s="22"/>
      <c r="J97" s="26" t="str">
        <f aca="false">IF(H97="","",H97-$B$3)</f>
        <v/>
      </c>
      <c r="K97" s="27" t="str">
        <f aca="false">IF(A97="","",IF(AND(H97&lt;&gt;"",J97&lt;0,F97&lt;&gt;"空き"),"契約終了日を過ぎています",IF(AND(H97&lt;&gt;"",J97&lt;=$D$3,F97&lt;&gt;"空き"),$D$3&amp;"日以内に契約終了",IF(AND(OR(F97="空き",F97="空き予定"),I97=""),"次の提案先が未定",""))))</f>
        <v/>
      </c>
      <c r="L97" s="28" t="n">
        <f aca="false">IF(AND(B97="プロパー",OR(F97="空き",AND(F97="空き予定",H97&lt;&gt;"",H97&lt;=$F$3))),1,0)</f>
        <v>0</v>
      </c>
    </row>
    <row r="98" customFormat="false" ht="15" hidden="false" customHeight="false" outlineLevel="0" collapsed="false">
      <c r="A98" s="22"/>
      <c r="B98" s="22"/>
      <c r="C98" s="22"/>
      <c r="D98" s="23"/>
      <c r="E98" s="24"/>
      <c r="F98" s="21"/>
      <c r="G98" s="22"/>
      <c r="H98" s="25"/>
      <c r="I98" s="22"/>
      <c r="J98" s="26" t="str">
        <f aca="false">IF(H98="","",H98-$B$3)</f>
        <v/>
      </c>
      <c r="K98" s="27" t="str">
        <f aca="false">IF(A98="","",IF(AND(H98&lt;&gt;"",J98&lt;0,F98&lt;&gt;"空き"),"契約終了日を過ぎています",IF(AND(H98&lt;&gt;"",J98&lt;=$D$3,F98&lt;&gt;"空き"),$D$3&amp;"日以内に契約終了",IF(AND(OR(F98="空き",F98="空き予定"),I98=""),"次の提案先が未定",""))))</f>
        <v/>
      </c>
      <c r="L98" s="28" t="n">
        <f aca="false">IF(AND(B98="プロパー",OR(F98="空き",AND(F98="空き予定",H98&lt;&gt;"",H98&lt;=$F$3))),1,0)</f>
        <v>0</v>
      </c>
    </row>
    <row r="99" customFormat="false" ht="15" hidden="false" customHeight="false" outlineLevel="0" collapsed="false">
      <c r="A99" s="22"/>
      <c r="B99" s="22"/>
      <c r="C99" s="22"/>
      <c r="D99" s="23"/>
      <c r="E99" s="24"/>
      <c r="F99" s="21"/>
      <c r="G99" s="22"/>
      <c r="H99" s="25"/>
      <c r="I99" s="22"/>
      <c r="J99" s="26" t="str">
        <f aca="false">IF(H99="","",H99-$B$3)</f>
        <v/>
      </c>
      <c r="K99" s="27" t="str">
        <f aca="false">IF(A99="","",IF(AND(H99&lt;&gt;"",J99&lt;0,F99&lt;&gt;"空き"),"契約終了日を過ぎています",IF(AND(H99&lt;&gt;"",J99&lt;=$D$3,F99&lt;&gt;"空き"),$D$3&amp;"日以内に契約終了",IF(AND(OR(F99="空き",F99="空き予定"),I99=""),"次の提案先が未定",""))))</f>
        <v/>
      </c>
      <c r="L99" s="28" t="n">
        <f aca="false">IF(AND(B99="プロパー",OR(F99="空き",AND(F99="空き予定",H99&lt;&gt;"",H99&lt;=$F$3))),1,0)</f>
        <v>0</v>
      </c>
    </row>
    <row r="100" customFormat="false" ht="15" hidden="false" customHeight="false" outlineLevel="0" collapsed="false">
      <c r="A100" s="22"/>
      <c r="B100" s="22"/>
      <c r="C100" s="22"/>
      <c r="D100" s="23"/>
      <c r="E100" s="24"/>
      <c r="F100" s="21"/>
      <c r="G100" s="22"/>
      <c r="H100" s="25"/>
      <c r="I100" s="22"/>
      <c r="J100" s="26" t="str">
        <f aca="false">IF(H100="","",H100-$B$3)</f>
        <v/>
      </c>
      <c r="K100" s="27" t="str">
        <f aca="false">IF(A100="","",IF(AND(H100&lt;&gt;"",J100&lt;0,F100&lt;&gt;"空き"),"契約終了日を過ぎています",IF(AND(H100&lt;&gt;"",J100&lt;=$D$3,F100&lt;&gt;"空き"),$D$3&amp;"日以内に契約終了",IF(AND(OR(F100="空き",F100="空き予定"),I100=""),"次の提案先が未定",""))))</f>
        <v/>
      </c>
      <c r="L100" s="28" t="n">
        <f aca="false">IF(AND(B100="プロパー",OR(F100="空き",AND(F100="空き予定",H100&lt;&gt;"",H100&lt;=$F$3))),1,0)</f>
        <v>0</v>
      </c>
    </row>
    <row r="101" customFormat="false" ht="15" hidden="false" customHeight="false" outlineLevel="0" collapsed="false">
      <c r="A101" s="22"/>
      <c r="B101" s="22"/>
      <c r="C101" s="22"/>
      <c r="D101" s="23"/>
      <c r="E101" s="24"/>
      <c r="F101" s="21"/>
      <c r="G101" s="22"/>
      <c r="H101" s="25"/>
      <c r="I101" s="22"/>
      <c r="J101" s="26" t="str">
        <f aca="false">IF(H101="","",H101-$B$3)</f>
        <v/>
      </c>
      <c r="K101" s="27" t="str">
        <f aca="false">IF(A101="","",IF(AND(H101&lt;&gt;"",J101&lt;0,F101&lt;&gt;"空き"),"契約終了日を過ぎています",IF(AND(H101&lt;&gt;"",J101&lt;=$D$3,F101&lt;&gt;"空き"),$D$3&amp;"日以内に契約終了",IF(AND(OR(F101="空き",F101="空き予定"),I101=""),"次の提案先が未定",""))))</f>
        <v/>
      </c>
      <c r="L101" s="28" t="n">
        <f aca="false">IF(AND(B101="プロパー",OR(F101="空き",AND(F101="空き予定",H101&lt;&gt;"",H101&lt;=$F$3))),1,0)</f>
        <v>0</v>
      </c>
    </row>
    <row r="102" customFormat="false" ht="15" hidden="false" customHeight="false" outlineLevel="0" collapsed="false">
      <c r="A102" s="22"/>
      <c r="B102" s="22"/>
      <c r="C102" s="22"/>
      <c r="D102" s="23"/>
      <c r="E102" s="24"/>
      <c r="F102" s="21"/>
      <c r="G102" s="22"/>
      <c r="H102" s="25"/>
      <c r="I102" s="22"/>
      <c r="J102" s="26" t="str">
        <f aca="false">IF(H102="","",H102-$B$3)</f>
        <v/>
      </c>
      <c r="K102" s="27" t="str">
        <f aca="false">IF(A102="","",IF(AND(H102&lt;&gt;"",J102&lt;0,F102&lt;&gt;"空き"),"契約終了日を過ぎています",IF(AND(H102&lt;&gt;"",J102&lt;=$D$3,F102&lt;&gt;"空き"),$D$3&amp;"日以内に契約終了",IF(AND(OR(F102="空き",F102="空き予定"),I102=""),"次の提案先が未定",""))))</f>
        <v/>
      </c>
      <c r="L102" s="28" t="n">
        <f aca="false">IF(AND(B102="プロパー",OR(F102="空き",AND(F102="空き予定",H102&lt;&gt;"",H102&lt;=$F$3))),1,0)</f>
        <v>0</v>
      </c>
    </row>
    <row r="103" customFormat="false" ht="15" hidden="false" customHeight="false" outlineLevel="0" collapsed="false">
      <c r="A103" s="22"/>
      <c r="B103" s="22"/>
      <c r="C103" s="22"/>
      <c r="D103" s="23"/>
      <c r="E103" s="24"/>
      <c r="F103" s="21"/>
      <c r="G103" s="22"/>
      <c r="H103" s="25"/>
      <c r="I103" s="22"/>
      <c r="J103" s="26" t="str">
        <f aca="false">IF(H103="","",H103-$B$3)</f>
        <v/>
      </c>
      <c r="K103" s="27" t="str">
        <f aca="false">IF(A103="","",IF(AND(H103&lt;&gt;"",J103&lt;0,F103&lt;&gt;"空き"),"契約終了日を過ぎています",IF(AND(H103&lt;&gt;"",J103&lt;=$D$3,F103&lt;&gt;"空き"),$D$3&amp;"日以内に契約終了",IF(AND(OR(F103="空き",F103="空き予定"),I103=""),"次の提案先が未定",""))))</f>
        <v/>
      </c>
      <c r="L103" s="28" t="n">
        <f aca="false">IF(AND(B103="プロパー",OR(F103="空き",AND(F103="空き予定",H103&lt;&gt;"",H103&lt;=$F$3))),1,0)</f>
        <v>0</v>
      </c>
    </row>
    <row r="104" customFormat="false" ht="15" hidden="false" customHeight="false" outlineLevel="0" collapsed="false">
      <c r="A104" s="22"/>
      <c r="B104" s="22"/>
      <c r="C104" s="22"/>
      <c r="D104" s="23"/>
      <c r="E104" s="24"/>
      <c r="F104" s="21"/>
      <c r="G104" s="22"/>
      <c r="H104" s="25"/>
      <c r="I104" s="22"/>
      <c r="J104" s="26" t="str">
        <f aca="false">IF(H104="","",H104-$B$3)</f>
        <v/>
      </c>
      <c r="K104" s="27" t="str">
        <f aca="false">IF(A104="","",IF(AND(H104&lt;&gt;"",J104&lt;0,F104&lt;&gt;"空き"),"契約終了日を過ぎています",IF(AND(H104&lt;&gt;"",J104&lt;=$D$3,F104&lt;&gt;"空き"),$D$3&amp;"日以内に契約終了",IF(AND(OR(F104="空き",F104="空き予定"),I104=""),"次の提案先が未定",""))))</f>
        <v/>
      </c>
      <c r="L104" s="28" t="n">
        <f aca="false">IF(AND(B104="プロパー",OR(F104="空き",AND(F104="空き予定",H104&lt;&gt;"",H104&lt;=$F$3))),1,0)</f>
        <v>0</v>
      </c>
    </row>
    <row r="105" customFormat="false" ht="15" hidden="false" customHeight="false" outlineLevel="0" collapsed="false">
      <c r="A105" s="22"/>
      <c r="B105" s="22"/>
      <c r="C105" s="22"/>
      <c r="D105" s="23"/>
      <c r="E105" s="24"/>
      <c r="F105" s="21"/>
      <c r="G105" s="22"/>
      <c r="H105" s="25"/>
      <c r="I105" s="22"/>
      <c r="J105" s="26" t="str">
        <f aca="false">IF(H105="","",H105-$B$3)</f>
        <v/>
      </c>
      <c r="K105" s="27" t="str">
        <f aca="false">IF(A105="","",IF(AND(H105&lt;&gt;"",J105&lt;0,F105&lt;&gt;"空き"),"契約終了日を過ぎています",IF(AND(H105&lt;&gt;"",J105&lt;=$D$3,F105&lt;&gt;"空き"),$D$3&amp;"日以内に契約終了",IF(AND(OR(F105="空き",F105="空き予定"),I105=""),"次の提案先が未定",""))))</f>
        <v/>
      </c>
      <c r="L105" s="28" t="n">
        <f aca="false">IF(AND(B105="プロパー",OR(F105="空き",AND(F105="空き予定",H105&lt;&gt;"",H105&lt;=$F$3))),1,0)</f>
        <v>0</v>
      </c>
    </row>
    <row r="106" customFormat="false" ht="15" hidden="false" customHeight="false" outlineLevel="0" collapsed="false">
      <c r="A106" s="22"/>
      <c r="B106" s="22"/>
      <c r="C106" s="22"/>
      <c r="D106" s="23"/>
      <c r="E106" s="24"/>
      <c r="F106" s="21"/>
      <c r="G106" s="22"/>
      <c r="H106" s="25"/>
      <c r="I106" s="22"/>
      <c r="J106" s="26" t="str">
        <f aca="false">IF(H106="","",H106-$B$3)</f>
        <v/>
      </c>
      <c r="K106" s="27" t="str">
        <f aca="false">IF(A106="","",IF(AND(H106&lt;&gt;"",J106&lt;0,F106&lt;&gt;"空き"),"契約終了日を過ぎています",IF(AND(H106&lt;&gt;"",J106&lt;=$D$3,F106&lt;&gt;"空き"),$D$3&amp;"日以内に契約終了",IF(AND(OR(F106="空き",F106="空き予定"),I106=""),"次の提案先が未定",""))))</f>
        <v/>
      </c>
      <c r="L106" s="28" t="n">
        <f aca="false">IF(AND(B106="プロパー",OR(F106="空き",AND(F106="空き予定",H106&lt;&gt;"",H106&lt;=$F$3))),1,0)</f>
        <v>0</v>
      </c>
    </row>
    <row r="107" customFormat="false" ht="15" hidden="false" customHeight="false" outlineLevel="0" collapsed="false">
      <c r="A107" s="22"/>
      <c r="B107" s="22"/>
      <c r="C107" s="22"/>
      <c r="D107" s="23"/>
      <c r="E107" s="24"/>
      <c r="F107" s="21"/>
      <c r="G107" s="22"/>
      <c r="H107" s="25"/>
      <c r="I107" s="22"/>
      <c r="J107" s="26" t="str">
        <f aca="false">IF(H107="","",H107-$B$3)</f>
        <v/>
      </c>
      <c r="K107" s="27" t="str">
        <f aca="false">IF(A107="","",IF(AND(H107&lt;&gt;"",J107&lt;0,F107&lt;&gt;"空き"),"契約終了日を過ぎています",IF(AND(H107&lt;&gt;"",J107&lt;=$D$3,F107&lt;&gt;"空き"),$D$3&amp;"日以内に契約終了",IF(AND(OR(F107="空き",F107="空き予定"),I107=""),"次の提案先が未定",""))))</f>
        <v/>
      </c>
      <c r="L107" s="28" t="n">
        <f aca="false">IF(AND(B107="プロパー",OR(F107="空き",AND(F107="空き予定",H107&lt;&gt;"",H107&lt;=$F$3))),1,0)</f>
        <v>0</v>
      </c>
    </row>
    <row r="108" customFormat="false" ht="15" hidden="false" customHeight="false" outlineLevel="0" collapsed="false">
      <c r="A108" s="22"/>
      <c r="B108" s="22"/>
      <c r="C108" s="22"/>
      <c r="D108" s="23"/>
      <c r="E108" s="24"/>
      <c r="F108" s="21"/>
      <c r="G108" s="22"/>
      <c r="H108" s="25"/>
      <c r="I108" s="22"/>
      <c r="J108" s="26" t="str">
        <f aca="false">IF(H108="","",H108-$B$3)</f>
        <v/>
      </c>
      <c r="K108" s="27" t="str">
        <f aca="false">IF(A108="","",IF(AND(H108&lt;&gt;"",J108&lt;0,F108&lt;&gt;"空き"),"契約終了日を過ぎています",IF(AND(H108&lt;&gt;"",J108&lt;=$D$3,F108&lt;&gt;"空き"),$D$3&amp;"日以内に契約終了",IF(AND(OR(F108="空き",F108="空き予定"),I108=""),"次の提案先が未定",""))))</f>
        <v/>
      </c>
      <c r="L108" s="28" t="n">
        <f aca="false">IF(AND(B108="プロパー",OR(F108="空き",AND(F108="空き予定",H108&lt;&gt;"",H108&lt;=$F$3))),1,0)</f>
        <v>0</v>
      </c>
    </row>
    <row r="109" customFormat="false" ht="15" hidden="false" customHeight="false" outlineLevel="0" collapsed="false">
      <c r="A109" s="22"/>
      <c r="B109" s="22"/>
      <c r="C109" s="22"/>
      <c r="D109" s="23"/>
      <c r="E109" s="24"/>
      <c r="F109" s="21"/>
      <c r="G109" s="22"/>
      <c r="H109" s="25"/>
      <c r="I109" s="22"/>
      <c r="J109" s="26" t="str">
        <f aca="false">IF(H109="","",H109-$B$3)</f>
        <v/>
      </c>
      <c r="K109" s="27" t="str">
        <f aca="false">IF(A109="","",IF(AND(H109&lt;&gt;"",J109&lt;0,F109&lt;&gt;"空き"),"契約終了日を過ぎています",IF(AND(H109&lt;&gt;"",J109&lt;=$D$3,F109&lt;&gt;"空き"),$D$3&amp;"日以内に契約終了",IF(AND(OR(F109="空き",F109="空き予定"),I109=""),"次の提案先が未定",""))))</f>
        <v/>
      </c>
      <c r="L109" s="28" t="n">
        <f aca="false">IF(AND(B109="プロパー",OR(F109="空き",AND(F109="空き予定",H109&lt;&gt;"",H109&lt;=$F$3))),1,0)</f>
        <v>0</v>
      </c>
    </row>
    <row r="110" customFormat="false" ht="15" hidden="false" customHeight="false" outlineLevel="0" collapsed="false">
      <c r="A110" s="22"/>
      <c r="B110" s="22"/>
      <c r="C110" s="22"/>
      <c r="D110" s="23"/>
      <c r="E110" s="24"/>
      <c r="F110" s="21"/>
      <c r="G110" s="22"/>
      <c r="H110" s="25"/>
      <c r="I110" s="22"/>
      <c r="J110" s="26" t="str">
        <f aca="false">IF(H110="","",H110-$B$3)</f>
        <v/>
      </c>
      <c r="K110" s="27" t="str">
        <f aca="false">IF(A110="","",IF(AND(H110&lt;&gt;"",J110&lt;0,F110&lt;&gt;"空き"),"契約終了日を過ぎています",IF(AND(H110&lt;&gt;"",J110&lt;=$D$3,F110&lt;&gt;"空き"),$D$3&amp;"日以内に契約終了",IF(AND(OR(F110="空き",F110="空き予定"),I110=""),"次の提案先が未定",""))))</f>
        <v/>
      </c>
      <c r="L110" s="28" t="n">
        <f aca="false">IF(AND(B110="プロパー",OR(F110="空き",AND(F110="空き予定",H110&lt;&gt;"",H110&lt;=$F$3))),1,0)</f>
        <v>0</v>
      </c>
    </row>
    <row r="111" customFormat="false" ht="15" hidden="false" customHeight="false" outlineLevel="0" collapsed="false">
      <c r="A111" s="22"/>
      <c r="B111" s="22"/>
      <c r="C111" s="22"/>
      <c r="D111" s="23"/>
      <c r="E111" s="24"/>
      <c r="F111" s="21"/>
      <c r="G111" s="22"/>
      <c r="H111" s="25"/>
      <c r="I111" s="22"/>
      <c r="J111" s="26" t="str">
        <f aca="false">IF(H111="","",H111-$B$3)</f>
        <v/>
      </c>
      <c r="K111" s="27" t="str">
        <f aca="false">IF(A111="","",IF(AND(H111&lt;&gt;"",J111&lt;0,F111&lt;&gt;"空き"),"契約終了日を過ぎています",IF(AND(H111&lt;&gt;"",J111&lt;=$D$3,F111&lt;&gt;"空き"),$D$3&amp;"日以内に契約終了",IF(AND(OR(F111="空き",F111="空き予定"),I111=""),"次の提案先が未定",""))))</f>
        <v/>
      </c>
      <c r="L111" s="28" t="n">
        <f aca="false">IF(AND(B111="プロパー",OR(F111="空き",AND(F111="空き予定",H111&lt;&gt;"",H111&lt;=$F$3))),1,0)</f>
        <v>0</v>
      </c>
    </row>
    <row r="112" customFormat="false" ht="15" hidden="false" customHeight="false" outlineLevel="0" collapsed="false">
      <c r="A112" s="22"/>
      <c r="B112" s="22"/>
      <c r="C112" s="22"/>
      <c r="D112" s="23"/>
      <c r="E112" s="24"/>
      <c r="F112" s="21"/>
      <c r="G112" s="22"/>
      <c r="H112" s="25"/>
      <c r="I112" s="22"/>
      <c r="J112" s="26" t="str">
        <f aca="false">IF(H112="","",H112-$B$3)</f>
        <v/>
      </c>
      <c r="K112" s="27" t="str">
        <f aca="false">IF(A112="","",IF(AND(H112&lt;&gt;"",J112&lt;0,F112&lt;&gt;"空き"),"契約終了日を過ぎています",IF(AND(H112&lt;&gt;"",J112&lt;=$D$3,F112&lt;&gt;"空き"),$D$3&amp;"日以内に契約終了",IF(AND(OR(F112="空き",F112="空き予定"),I112=""),"次の提案先が未定",""))))</f>
        <v/>
      </c>
      <c r="L112" s="28" t="n">
        <f aca="false">IF(AND(B112="プロパー",OR(F112="空き",AND(F112="空き予定",H112&lt;&gt;"",H112&lt;=$F$3))),1,0)</f>
        <v>0</v>
      </c>
    </row>
    <row r="113" customFormat="false" ht="15" hidden="false" customHeight="false" outlineLevel="0" collapsed="false">
      <c r="A113" s="22"/>
      <c r="B113" s="22"/>
      <c r="C113" s="22"/>
      <c r="D113" s="23"/>
      <c r="E113" s="24"/>
      <c r="F113" s="21"/>
      <c r="G113" s="22"/>
      <c r="H113" s="25"/>
      <c r="I113" s="22"/>
      <c r="J113" s="26" t="str">
        <f aca="false">IF(H113="","",H113-$B$3)</f>
        <v/>
      </c>
      <c r="K113" s="27" t="str">
        <f aca="false">IF(A113="","",IF(AND(H113&lt;&gt;"",J113&lt;0,F113&lt;&gt;"空き"),"契約終了日を過ぎています",IF(AND(H113&lt;&gt;"",J113&lt;=$D$3,F113&lt;&gt;"空き"),$D$3&amp;"日以内に契約終了",IF(AND(OR(F113="空き",F113="空き予定"),I113=""),"次の提案先が未定",""))))</f>
        <v/>
      </c>
      <c r="L113" s="28" t="n">
        <f aca="false">IF(AND(B113="プロパー",OR(F113="空き",AND(F113="空き予定",H113&lt;&gt;"",H113&lt;=$F$3))),1,0)</f>
        <v>0</v>
      </c>
    </row>
    <row r="114" customFormat="false" ht="15" hidden="false" customHeight="false" outlineLevel="0" collapsed="false">
      <c r="A114" s="22"/>
      <c r="B114" s="22"/>
      <c r="C114" s="22"/>
      <c r="D114" s="23"/>
      <c r="E114" s="24"/>
      <c r="F114" s="21"/>
      <c r="G114" s="22"/>
      <c r="H114" s="25"/>
      <c r="I114" s="22"/>
      <c r="J114" s="26" t="str">
        <f aca="false">IF(H114="","",H114-$B$3)</f>
        <v/>
      </c>
      <c r="K114" s="27" t="str">
        <f aca="false">IF(A114="","",IF(AND(H114&lt;&gt;"",J114&lt;0,F114&lt;&gt;"空き"),"契約終了日を過ぎています",IF(AND(H114&lt;&gt;"",J114&lt;=$D$3,F114&lt;&gt;"空き"),$D$3&amp;"日以内に契約終了",IF(AND(OR(F114="空き",F114="空き予定"),I114=""),"次の提案先が未定",""))))</f>
        <v/>
      </c>
      <c r="L114" s="28" t="n">
        <f aca="false">IF(AND(B114="プロパー",OR(F114="空き",AND(F114="空き予定",H114&lt;&gt;"",H114&lt;=$F$3))),1,0)</f>
        <v>0</v>
      </c>
    </row>
    <row r="115" customFormat="false" ht="15" hidden="false" customHeight="false" outlineLevel="0" collapsed="false">
      <c r="A115" s="22"/>
      <c r="B115" s="22"/>
      <c r="C115" s="22"/>
      <c r="D115" s="23"/>
      <c r="E115" s="24"/>
      <c r="F115" s="21"/>
      <c r="G115" s="22"/>
      <c r="H115" s="25"/>
      <c r="I115" s="22"/>
      <c r="J115" s="26" t="str">
        <f aca="false">IF(H115="","",H115-$B$3)</f>
        <v/>
      </c>
      <c r="K115" s="27" t="str">
        <f aca="false">IF(A115="","",IF(AND(H115&lt;&gt;"",J115&lt;0,F115&lt;&gt;"空き"),"契約終了日を過ぎています",IF(AND(H115&lt;&gt;"",J115&lt;=$D$3,F115&lt;&gt;"空き"),$D$3&amp;"日以内に契約終了",IF(AND(OR(F115="空き",F115="空き予定"),I115=""),"次の提案先が未定",""))))</f>
        <v/>
      </c>
      <c r="L115" s="28" t="n">
        <f aca="false">IF(AND(B115="プロパー",OR(F115="空き",AND(F115="空き予定",H115&lt;&gt;"",H115&lt;=$F$3))),1,0)</f>
        <v>0</v>
      </c>
    </row>
    <row r="116" customFormat="false" ht="15" hidden="false" customHeight="false" outlineLevel="0" collapsed="false">
      <c r="A116" s="22"/>
      <c r="B116" s="22"/>
      <c r="C116" s="22"/>
      <c r="D116" s="23"/>
      <c r="E116" s="24"/>
      <c r="F116" s="21"/>
      <c r="G116" s="22"/>
      <c r="H116" s="25"/>
      <c r="I116" s="22"/>
      <c r="J116" s="26" t="str">
        <f aca="false">IF(H116="","",H116-$B$3)</f>
        <v/>
      </c>
      <c r="K116" s="27" t="str">
        <f aca="false">IF(A116="","",IF(AND(H116&lt;&gt;"",J116&lt;0,F116&lt;&gt;"空き"),"契約終了日を過ぎています",IF(AND(H116&lt;&gt;"",J116&lt;=$D$3,F116&lt;&gt;"空き"),$D$3&amp;"日以内に契約終了",IF(AND(OR(F116="空き",F116="空き予定"),I116=""),"次の提案先が未定",""))))</f>
        <v/>
      </c>
      <c r="L116" s="28" t="n">
        <f aca="false">IF(AND(B116="プロパー",OR(F116="空き",AND(F116="空き予定",H116&lt;&gt;"",H116&lt;=$F$3))),1,0)</f>
        <v>0</v>
      </c>
    </row>
    <row r="117" customFormat="false" ht="15" hidden="false" customHeight="false" outlineLevel="0" collapsed="false">
      <c r="A117" s="22"/>
      <c r="B117" s="22"/>
      <c r="C117" s="22"/>
      <c r="D117" s="23"/>
      <c r="E117" s="24"/>
      <c r="F117" s="21"/>
      <c r="G117" s="22"/>
      <c r="H117" s="25"/>
      <c r="I117" s="22"/>
      <c r="J117" s="26" t="str">
        <f aca="false">IF(H117="","",H117-$B$3)</f>
        <v/>
      </c>
      <c r="K117" s="27" t="str">
        <f aca="false">IF(A117="","",IF(AND(H117&lt;&gt;"",J117&lt;0,F117&lt;&gt;"空き"),"契約終了日を過ぎています",IF(AND(H117&lt;&gt;"",J117&lt;=$D$3,F117&lt;&gt;"空き"),$D$3&amp;"日以内に契約終了",IF(AND(OR(F117="空き",F117="空き予定"),I117=""),"次の提案先が未定",""))))</f>
        <v/>
      </c>
      <c r="L117" s="28" t="n">
        <f aca="false">IF(AND(B117="プロパー",OR(F117="空き",AND(F117="空き予定",H117&lt;&gt;"",H117&lt;=$F$3))),1,0)</f>
        <v>0</v>
      </c>
    </row>
    <row r="118" customFormat="false" ht="15" hidden="false" customHeight="false" outlineLevel="0" collapsed="false">
      <c r="A118" s="22"/>
      <c r="B118" s="22"/>
      <c r="C118" s="22"/>
      <c r="D118" s="23"/>
      <c r="E118" s="24"/>
      <c r="F118" s="21"/>
      <c r="G118" s="22"/>
      <c r="H118" s="25"/>
      <c r="I118" s="22"/>
      <c r="J118" s="26" t="str">
        <f aca="false">IF(H118="","",H118-$B$3)</f>
        <v/>
      </c>
      <c r="K118" s="27" t="str">
        <f aca="false">IF(A118="","",IF(AND(H118&lt;&gt;"",J118&lt;0,F118&lt;&gt;"空き"),"契約終了日を過ぎています",IF(AND(H118&lt;&gt;"",J118&lt;=$D$3,F118&lt;&gt;"空き"),$D$3&amp;"日以内に契約終了",IF(AND(OR(F118="空き",F118="空き予定"),I118=""),"次の提案先が未定",""))))</f>
        <v/>
      </c>
      <c r="L118" s="28" t="n">
        <f aca="false">IF(AND(B118="プロパー",OR(F118="空き",AND(F118="空き予定",H118&lt;&gt;"",H118&lt;=$F$3))),1,0)</f>
        <v>0</v>
      </c>
    </row>
    <row r="119" customFormat="false" ht="15" hidden="false" customHeight="false" outlineLevel="0" collapsed="false">
      <c r="A119" s="22"/>
      <c r="B119" s="22"/>
      <c r="C119" s="22"/>
      <c r="D119" s="23"/>
      <c r="E119" s="24"/>
      <c r="F119" s="21"/>
      <c r="G119" s="22"/>
      <c r="H119" s="25"/>
      <c r="I119" s="22"/>
      <c r="J119" s="26" t="str">
        <f aca="false">IF(H119="","",H119-$B$3)</f>
        <v/>
      </c>
      <c r="K119" s="27" t="str">
        <f aca="false">IF(A119="","",IF(AND(H119&lt;&gt;"",J119&lt;0,F119&lt;&gt;"空き"),"契約終了日を過ぎています",IF(AND(H119&lt;&gt;"",J119&lt;=$D$3,F119&lt;&gt;"空き"),$D$3&amp;"日以内に契約終了",IF(AND(OR(F119="空き",F119="空き予定"),I119=""),"次の提案先が未定",""))))</f>
        <v/>
      </c>
      <c r="L119" s="28" t="n">
        <f aca="false">IF(AND(B119="プロパー",OR(F119="空き",AND(F119="空き予定",H119&lt;&gt;"",H119&lt;=$F$3))),1,0)</f>
        <v>0</v>
      </c>
    </row>
    <row r="120" customFormat="false" ht="15" hidden="false" customHeight="false" outlineLevel="0" collapsed="false">
      <c r="A120" s="22"/>
      <c r="B120" s="22"/>
      <c r="C120" s="22"/>
      <c r="D120" s="23"/>
      <c r="E120" s="24"/>
      <c r="F120" s="21"/>
      <c r="G120" s="22"/>
      <c r="H120" s="25"/>
      <c r="I120" s="22"/>
      <c r="J120" s="26" t="str">
        <f aca="false">IF(H120="","",H120-$B$3)</f>
        <v/>
      </c>
      <c r="K120" s="27" t="str">
        <f aca="false">IF(A120="","",IF(AND(H120&lt;&gt;"",J120&lt;0,F120&lt;&gt;"空き"),"契約終了日を過ぎています",IF(AND(H120&lt;&gt;"",J120&lt;=$D$3,F120&lt;&gt;"空き"),$D$3&amp;"日以内に契約終了",IF(AND(OR(F120="空き",F120="空き予定"),I120=""),"次の提案先が未定",""))))</f>
        <v/>
      </c>
      <c r="L120" s="28" t="n">
        <f aca="false">IF(AND(B120="プロパー",OR(F120="空き",AND(F120="空き予定",H120&lt;&gt;"",H120&lt;=$F$3))),1,0)</f>
        <v>0</v>
      </c>
    </row>
    <row r="121" customFormat="false" ht="15" hidden="false" customHeight="false" outlineLevel="0" collapsed="false">
      <c r="A121" s="22"/>
      <c r="B121" s="22"/>
      <c r="C121" s="22"/>
      <c r="D121" s="23"/>
      <c r="E121" s="24"/>
      <c r="F121" s="21"/>
      <c r="G121" s="22"/>
      <c r="H121" s="25"/>
      <c r="I121" s="22"/>
      <c r="J121" s="26" t="str">
        <f aca="false">IF(H121="","",H121-$B$3)</f>
        <v/>
      </c>
      <c r="K121" s="27" t="str">
        <f aca="false">IF(A121="","",IF(AND(H121&lt;&gt;"",J121&lt;0,F121&lt;&gt;"空き"),"契約終了日を過ぎています",IF(AND(H121&lt;&gt;"",J121&lt;=$D$3,F121&lt;&gt;"空き"),$D$3&amp;"日以内に契約終了",IF(AND(OR(F121="空き",F121="空き予定"),I121=""),"次の提案先が未定",""))))</f>
        <v/>
      </c>
      <c r="L121" s="28" t="n">
        <f aca="false">IF(AND(B121="プロパー",OR(F121="空き",AND(F121="空き予定",H121&lt;&gt;"",H121&lt;=$F$3))),1,0)</f>
        <v>0</v>
      </c>
    </row>
    <row r="122" customFormat="false" ht="15" hidden="false" customHeight="false" outlineLevel="0" collapsed="false">
      <c r="A122" s="22"/>
      <c r="B122" s="22"/>
      <c r="C122" s="22"/>
      <c r="D122" s="23"/>
      <c r="E122" s="24"/>
      <c r="F122" s="21"/>
      <c r="G122" s="22"/>
      <c r="H122" s="25"/>
      <c r="I122" s="22"/>
      <c r="J122" s="26" t="str">
        <f aca="false">IF(H122="","",H122-$B$3)</f>
        <v/>
      </c>
      <c r="K122" s="27" t="str">
        <f aca="false">IF(A122="","",IF(AND(H122&lt;&gt;"",J122&lt;0,F122&lt;&gt;"空き"),"契約終了日を過ぎています",IF(AND(H122&lt;&gt;"",J122&lt;=$D$3,F122&lt;&gt;"空き"),$D$3&amp;"日以内に契約終了",IF(AND(OR(F122="空き",F122="空き予定"),I122=""),"次の提案先が未定",""))))</f>
        <v/>
      </c>
      <c r="L122" s="28" t="n">
        <f aca="false">IF(AND(B122="プロパー",OR(F122="空き",AND(F122="空き予定",H122&lt;&gt;"",H122&lt;=$F$3))),1,0)</f>
        <v>0</v>
      </c>
    </row>
    <row r="123" customFormat="false" ht="15" hidden="false" customHeight="false" outlineLevel="0" collapsed="false">
      <c r="A123" s="22"/>
      <c r="B123" s="22"/>
      <c r="C123" s="22"/>
      <c r="D123" s="23"/>
      <c r="E123" s="24"/>
      <c r="F123" s="21"/>
      <c r="G123" s="22"/>
      <c r="H123" s="25"/>
      <c r="I123" s="22"/>
      <c r="J123" s="26" t="str">
        <f aca="false">IF(H123="","",H123-$B$3)</f>
        <v/>
      </c>
      <c r="K123" s="27" t="str">
        <f aca="false">IF(A123="","",IF(AND(H123&lt;&gt;"",J123&lt;0,F123&lt;&gt;"空き"),"契約終了日を過ぎています",IF(AND(H123&lt;&gt;"",J123&lt;=$D$3,F123&lt;&gt;"空き"),$D$3&amp;"日以内に契約終了",IF(AND(OR(F123="空き",F123="空き予定"),I123=""),"次の提案先が未定",""))))</f>
        <v/>
      </c>
      <c r="L123" s="28" t="n">
        <f aca="false">IF(AND(B123="プロパー",OR(F123="空き",AND(F123="空き予定",H123&lt;&gt;"",H123&lt;=$F$3))),1,0)</f>
        <v>0</v>
      </c>
    </row>
    <row r="124" customFormat="false" ht="15" hidden="false" customHeight="false" outlineLevel="0" collapsed="false">
      <c r="A124" s="22"/>
      <c r="B124" s="22"/>
      <c r="C124" s="22"/>
      <c r="D124" s="23"/>
      <c r="E124" s="24"/>
      <c r="F124" s="21"/>
      <c r="G124" s="22"/>
      <c r="H124" s="25"/>
      <c r="I124" s="22"/>
      <c r="J124" s="26" t="str">
        <f aca="false">IF(H124="","",H124-$B$3)</f>
        <v/>
      </c>
      <c r="K124" s="27" t="str">
        <f aca="false">IF(A124="","",IF(AND(H124&lt;&gt;"",J124&lt;0,F124&lt;&gt;"空き"),"契約終了日を過ぎています",IF(AND(H124&lt;&gt;"",J124&lt;=$D$3,F124&lt;&gt;"空き"),$D$3&amp;"日以内に契約終了",IF(AND(OR(F124="空き",F124="空き予定"),I124=""),"次の提案先が未定",""))))</f>
        <v/>
      </c>
      <c r="L124" s="28" t="n">
        <f aca="false">IF(AND(B124="プロパー",OR(F124="空き",AND(F124="空き予定",H124&lt;&gt;"",H124&lt;=$F$3))),1,0)</f>
        <v>0</v>
      </c>
    </row>
    <row r="125" customFormat="false" ht="15" hidden="false" customHeight="false" outlineLevel="0" collapsed="false">
      <c r="A125" s="22"/>
      <c r="B125" s="22"/>
      <c r="C125" s="22"/>
      <c r="D125" s="23"/>
      <c r="E125" s="24"/>
      <c r="F125" s="21"/>
      <c r="G125" s="22"/>
      <c r="H125" s="25"/>
      <c r="I125" s="22"/>
      <c r="J125" s="26" t="str">
        <f aca="false">IF(H125="","",H125-$B$3)</f>
        <v/>
      </c>
      <c r="K125" s="27" t="str">
        <f aca="false">IF(A125="","",IF(AND(H125&lt;&gt;"",J125&lt;0,F125&lt;&gt;"空き"),"契約終了日を過ぎています",IF(AND(H125&lt;&gt;"",J125&lt;=$D$3,F125&lt;&gt;"空き"),$D$3&amp;"日以内に契約終了",IF(AND(OR(F125="空き",F125="空き予定"),I125=""),"次の提案先が未定",""))))</f>
        <v/>
      </c>
      <c r="L125" s="28" t="n">
        <f aca="false">IF(AND(B125="プロパー",OR(F125="空き",AND(F125="空き予定",H125&lt;&gt;"",H125&lt;=$F$3))),1,0)</f>
        <v>0</v>
      </c>
    </row>
    <row r="126" customFormat="false" ht="15" hidden="false" customHeight="false" outlineLevel="0" collapsed="false">
      <c r="A126" s="22"/>
      <c r="B126" s="22"/>
      <c r="C126" s="22"/>
      <c r="D126" s="23"/>
      <c r="E126" s="24"/>
      <c r="F126" s="21"/>
      <c r="G126" s="22"/>
      <c r="H126" s="25"/>
      <c r="I126" s="22"/>
      <c r="J126" s="26" t="str">
        <f aca="false">IF(H126="","",H126-$B$3)</f>
        <v/>
      </c>
      <c r="K126" s="27" t="str">
        <f aca="false">IF(A126="","",IF(AND(H126&lt;&gt;"",J126&lt;0,F126&lt;&gt;"空き"),"契約終了日を過ぎています",IF(AND(H126&lt;&gt;"",J126&lt;=$D$3,F126&lt;&gt;"空き"),$D$3&amp;"日以内に契約終了",IF(AND(OR(F126="空き",F126="空き予定"),I126=""),"次の提案先が未定",""))))</f>
        <v/>
      </c>
      <c r="L126" s="28" t="n">
        <f aca="false">IF(AND(B126="プロパー",OR(F126="空き",AND(F126="空き予定",H126&lt;&gt;"",H126&lt;=$F$3))),1,0)</f>
        <v>0</v>
      </c>
    </row>
    <row r="127" customFormat="false" ht="15" hidden="false" customHeight="false" outlineLevel="0" collapsed="false">
      <c r="A127" s="22"/>
      <c r="B127" s="22"/>
      <c r="C127" s="22"/>
      <c r="D127" s="23"/>
      <c r="E127" s="24"/>
      <c r="F127" s="21"/>
      <c r="G127" s="22"/>
      <c r="H127" s="25"/>
      <c r="I127" s="22"/>
      <c r="J127" s="26" t="str">
        <f aca="false">IF(H127="","",H127-$B$3)</f>
        <v/>
      </c>
      <c r="K127" s="27" t="str">
        <f aca="false">IF(A127="","",IF(AND(H127&lt;&gt;"",J127&lt;0,F127&lt;&gt;"空き"),"契約終了日を過ぎています",IF(AND(H127&lt;&gt;"",J127&lt;=$D$3,F127&lt;&gt;"空き"),$D$3&amp;"日以内に契約終了",IF(AND(OR(F127="空き",F127="空き予定"),I127=""),"次の提案先が未定",""))))</f>
        <v/>
      </c>
      <c r="L127" s="28" t="n">
        <f aca="false">IF(AND(B127="プロパー",OR(F127="空き",AND(F127="空き予定",H127&lt;&gt;"",H127&lt;=$F$3))),1,0)</f>
        <v>0</v>
      </c>
    </row>
    <row r="128" customFormat="false" ht="15" hidden="false" customHeight="false" outlineLevel="0" collapsed="false">
      <c r="A128" s="22"/>
      <c r="B128" s="22"/>
      <c r="C128" s="22"/>
      <c r="D128" s="23"/>
      <c r="E128" s="24"/>
      <c r="F128" s="21"/>
      <c r="G128" s="22"/>
      <c r="H128" s="25"/>
      <c r="I128" s="22"/>
      <c r="J128" s="26" t="str">
        <f aca="false">IF(H128="","",H128-$B$3)</f>
        <v/>
      </c>
      <c r="K128" s="27" t="str">
        <f aca="false">IF(A128="","",IF(AND(H128&lt;&gt;"",J128&lt;0,F128&lt;&gt;"空き"),"契約終了日を過ぎています",IF(AND(H128&lt;&gt;"",J128&lt;=$D$3,F128&lt;&gt;"空き"),$D$3&amp;"日以内に契約終了",IF(AND(OR(F128="空き",F128="空き予定"),I128=""),"次の提案先が未定",""))))</f>
        <v/>
      </c>
      <c r="L128" s="28" t="n">
        <f aca="false">IF(AND(B128="プロパー",OR(F128="空き",AND(F128="空き予定",H128&lt;&gt;"",H128&lt;=$F$3))),1,0)</f>
        <v>0</v>
      </c>
    </row>
    <row r="129" customFormat="false" ht="15" hidden="false" customHeight="false" outlineLevel="0" collapsed="false">
      <c r="A129" s="22"/>
      <c r="B129" s="22"/>
      <c r="C129" s="22"/>
      <c r="D129" s="23"/>
      <c r="E129" s="24"/>
      <c r="F129" s="21"/>
      <c r="G129" s="22"/>
      <c r="H129" s="25"/>
      <c r="I129" s="22"/>
      <c r="J129" s="26" t="str">
        <f aca="false">IF(H129="","",H129-$B$3)</f>
        <v/>
      </c>
      <c r="K129" s="27" t="str">
        <f aca="false">IF(A129="","",IF(AND(H129&lt;&gt;"",J129&lt;0,F129&lt;&gt;"空き"),"契約終了日を過ぎています",IF(AND(H129&lt;&gt;"",J129&lt;=$D$3,F129&lt;&gt;"空き"),$D$3&amp;"日以内に契約終了",IF(AND(OR(F129="空き",F129="空き予定"),I129=""),"次の提案先が未定",""))))</f>
        <v/>
      </c>
      <c r="L129" s="28" t="n">
        <f aca="false">IF(AND(B129="プロパー",OR(F129="空き",AND(F129="空き予定",H129&lt;&gt;"",H129&lt;=$F$3))),1,0)</f>
        <v>0</v>
      </c>
    </row>
    <row r="130" customFormat="false" ht="15" hidden="false" customHeight="false" outlineLevel="0" collapsed="false">
      <c r="A130" s="22"/>
      <c r="B130" s="22"/>
      <c r="C130" s="22"/>
      <c r="D130" s="23"/>
      <c r="E130" s="24"/>
      <c r="F130" s="21"/>
      <c r="G130" s="22"/>
      <c r="H130" s="25"/>
      <c r="I130" s="22"/>
      <c r="J130" s="26" t="str">
        <f aca="false">IF(H130="","",H130-$B$3)</f>
        <v/>
      </c>
      <c r="K130" s="27" t="str">
        <f aca="false">IF(A130="","",IF(AND(H130&lt;&gt;"",J130&lt;0,F130&lt;&gt;"空き"),"契約終了日を過ぎています",IF(AND(H130&lt;&gt;"",J130&lt;=$D$3,F130&lt;&gt;"空き"),$D$3&amp;"日以内に契約終了",IF(AND(OR(F130="空き",F130="空き予定"),I130=""),"次の提案先が未定",""))))</f>
        <v/>
      </c>
      <c r="L130" s="28" t="n">
        <f aca="false">IF(AND(B130="プロパー",OR(F130="空き",AND(F130="空き予定",H130&lt;&gt;"",H130&lt;=$F$3))),1,0)</f>
        <v>0</v>
      </c>
    </row>
    <row r="131" customFormat="false" ht="15" hidden="false" customHeight="false" outlineLevel="0" collapsed="false">
      <c r="A131" s="22"/>
      <c r="B131" s="22"/>
      <c r="C131" s="22"/>
      <c r="D131" s="23"/>
      <c r="E131" s="24"/>
      <c r="F131" s="21"/>
      <c r="G131" s="22"/>
      <c r="H131" s="25"/>
      <c r="I131" s="22"/>
      <c r="J131" s="26" t="str">
        <f aca="false">IF(H131="","",H131-$B$3)</f>
        <v/>
      </c>
      <c r="K131" s="27" t="str">
        <f aca="false">IF(A131="","",IF(AND(H131&lt;&gt;"",J131&lt;0,F131&lt;&gt;"空き"),"契約終了日を過ぎています",IF(AND(H131&lt;&gt;"",J131&lt;=$D$3,F131&lt;&gt;"空き"),$D$3&amp;"日以内に契約終了",IF(AND(OR(F131="空き",F131="空き予定"),I131=""),"次の提案先が未定",""))))</f>
        <v/>
      </c>
      <c r="L131" s="28" t="n">
        <f aca="false">IF(AND(B131="プロパー",OR(F131="空き",AND(F131="空き予定",H131&lt;&gt;"",H131&lt;=$F$3))),1,0)</f>
        <v>0</v>
      </c>
    </row>
    <row r="132" customFormat="false" ht="15" hidden="false" customHeight="false" outlineLevel="0" collapsed="false">
      <c r="A132" s="22"/>
      <c r="B132" s="22"/>
      <c r="C132" s="22"/>
      <c r="D132" s="23"/>
      <c r="E132" s="24"/>
      <c r="F132" s="21"/>
      <c r="G132" s="22"/>
      <c r="H132" s="25"/>
      <c r="I132" s="22"/>
      <c r="J132" s="26" t="str">
        <f aca="false">IF(H132="","",H132-$B$3)</f>
        <v/>
      </c>
      <c r="K132" s="27" t="str">
        <f aca="false">IF(A132="","",IF(AND(H132&lt;&gt;"",J132&lt;0,F132&lt;&gt;"空き"),"契約終了日を過ぎています",IF(AND(H132&lt;&gt;"",J132&lt;=$D$3,F132&lt;&gt;"空き"),$D$3&amp;"日以内に契約終了",IF(AND(OR(F132="空き",F132="空き予定"),I132=""),"次の提案先が未定",""))))</f>
        <v/>
      </c>
      <c r="L132" s="28" t="n">
        <f aca="false">IF(AND(B132="プロパー",OR(F132="空き",AND(F132="空き予定",H132&lt;&gt;"",H132&lt;=$F$3))),1,0)</f>
        <v>0</v>
      </c>
    </row>
    <row r="133" customFormat="false" ht="15" hidden="false" customHeight="false" outlineLevel="0" collapsed="false">
      <c r="A133" s="22"/>
      <c r="B133" s="22"/>
      <c r="C133" s="22"/>
      <c r="D133" s="23"/>
      <c r="E133" s="24"/>
      <c r="F133" s="21"/>
      <c r="G133" s="22"/>
      <c r="H133" s="25"/>
      <c r="I133" s="22"/>
      <c r="J133" s="26" t="str">
        <f aca="false">IF(H133="","",H133-$B$3)</f>
        <v/>
      </c>
      <c r="K133" s="27" t="str">
        <f aca="false">IF(A133="","",IF(AND(H133&lt;&gt;"",J133&lt;0,F133&lt;&gt;"空き"),"契約終了日を過ぎています",IF(AND(H133&lt;&gt;"",J133&lt;=$D$3,F133&lt;&gt;"空き"),$D$3&amp;"日以内に契約終了",IF(AND(OR(F133="空き",F133="空き予定"),I133=""),"次の提案先が未定",""))))</f>
        <v/>
      </c>
      <c r="L133" s="28" t="n">
        <f aca="false">IF(AND(B133="プロパー",OR(F133="空き",AND(F133="空き予定",H133&lt;&gt;"",H133&lt;=$F$3))),1,0)</f>
        <v>0</v>
      </c>
    </row>
    <row r="134" customFormat="false" ht="15" hidden="false" customHeight="false" outlineLevel="0" collapsed="false">
      <c r="A134" s="22"/>
      <c r="B134" s="22"/>
      <c r="C134" s="22"/>
      <c r="D134" s="23"/>
      <c r="E134" s="24"/>
      <c r="F134" s="21"/>
      <c r="G134" s="22"/>
      <c r="H134" s="25"/>
      <c r="I134" s="22"/>
      <c r="J134" s="26" t="str">
        <f aca="false">IF(H134="","",H134-$B$3)</f>
        <v/>
      </c>
      <c r="K134" s="27" t="str">
        <f aca="false">IF(A134="","",IF(AND(H134&lt;&gt;"",J134&lt;0,F134&lt;&gt;"空き"),"契約終了日を過ぎています",IF(AND(H134&lt;&gt;"",J134&lt;=$D$3,F134&lt;&gt;"空き"),$D$3&amp;"日以内に契約終了",IF(AND(OR(F134="空き",F134="空き予定"),I134=""),"次の提案先が未定",""))))</f>
        <v/>
      </c>
      <c r="L134" s="28" t="n">
        <f aca="false">IF(AND(B134="プロパー",OR(F134="空き",AND(F134="空き予定",H134&lt;&gt;"",H134&lt;=$F$3))),1,0)</f>
        <v>0</v>
      </c>
    </row>
    <row r="135" customFormat="false" ht="15" hidden="false" customHeight="false" outlineLevel="0" collapsed="false">
      <c r="A135" s="22"/>
      <c r="B135" s="22"/>
      <c r="C135" s="22"/>
      <c r="D135" s="23"/>
      <c r="E135" s="24"/>
      <c r="F135" s="21"/>
      <c r="G135" s="22"/>
      <c r="H135" s="25"/>
      <c r="I135" s="22"/>
      <c r="J135" s="26" t="str">
        <f aca="false">IF(H135="","",H135-$B$3)</f>
        <v/>
      </c>
      <c r="K135" s="27" t="str">
        <f aca="false">IF(A135="","",IF(AND(H135&lt;&gt;"",J135&lt;0,F135&lt;&gt;"空き"),"契約終了日を過ぎています",IF(AND(H135&lt;&gt;"",J135&lt;=$D$3,F135&lt;&gt;"空き"),$D$3&amp;"日以内に契約終了",IF(AND(OR(F135="空き",F135="空き予定"),I135=""),"次の提案先が未定",""))))</f>
        <v/>
      </c>
      <c r="L135" s="28" t="n">
        <f aca="false">IF(AND(B135="プロパー",OR(F135="空き",AND(F135="空き予定",H135&lt;&gt;"",H135&lt;=$F$3))),1,0)</f>
        <v>0</v>
      </c>
    </row>
    <row r="136" customFormat="false" ht="15" hidden="false" customHeight="false" outlineLevel="0" collapsed="false">
      <c r="A136" s="22"/>
      <c r="B136" s="22"/>
      <c r="C136" s="22"/>
      <c r="D136" s="23"/>
      <c r="E136" s="24"/>
      <c r="F136" s="21"/>
      <c r="G136" s="22"/>
      <c r="H136" s="25"/>
      <c r="I136" s="22"/>
      <c r="J136" s="26" t="str">
        <f aca="false">IF(H136="","",H136-$B$3)</f>
        <v/>
      </c>
      <c r="K136" s="27" t="str">
        <f aca="false">IF(A136="","",IF(AND(H136&lt;&gt;"",J136&lt;0,F136&lt;&gt;"空き"),"契約終了日を過ぎています",IF(AND(H136&lt;&gt;"",J136&lt;=$D$3,F136&lt;&gt;"空き"),$D$3&amp;"日以内に契約終了",IF(AND(OR(F136="空き",F136="空き予定"),I136=""),"次の提案先が未定",""))))</f>
        <v/>
      </c>
      <c r="L136" s="28" t="n">
        <f aca="false">IF(AND(B136="プロパー",OR(F136="空き",AND(F136="空き予定",H136&lt;&gt;"",H136&lt;=$F$3))),1,0)</f>
        <v>0</v>
      </c>
    </row>
    <row r="137" customFormat="false" ht="15" hidden="false" customHeight="false" outlineLevel="0" collapsed="false">
      <c r="A137" s="22"/>
      <c r="B137" s="22"/>
      <c r="C137" s="22"/>
      <c r="D137" s="23"/>
      <c r="E137" s="24"/>
      <c r="F137" s="21"/>
      <c r="G137" s="22"/>
      <c r="H137" s="25"/>
      <c r="I137" s="22"/>
      <c r="J137" s="26" t="str">
        <f aca="false">IF(H137="","",H137-$B$3)</f>
        <v/>
      </c>
      <c r="K137" s="27" t="str">
        <f aca="false">IF(A137="","",IF(AND(H137&lt;&gt;"",J137&lt;0,F137&lt;&gt;"空き"),"契約終了日を過ぎています",IF(AND(H137&lt;&gt;"",J137&lt;=$D$3,F137&lt;&gt;"空き"),$D$3&amp;"日以内に契約終了",IF(AND(OR(F137="空き",F137="空き予定"),I137=""),"次の提案先が未定",""))))</f>
        <v/>
      </c>
      <c r="L137" s="28" t="n">
        <f aca="false">IF(AND(B137="プロパー",OR(F137="空き",AND(F137="空き予定",H137&lt;&gt;"",H137&lt;=$F$3))),1,0)</f>
        <v>0</v>
      </c>
    </row>
    <row r="138" customFormat="false" ht="15" hidden="false" customHeight="false" outlineLevel="0" collapsed="false">
      <c r="A138" s="22"/>
      <c r="B138" s="22"/>
      <c r="C138" s="22"/>
      <c r="D138" s="23"/>
      <c r="E138" s="24"/>
      <c r="F138" s="21"/>
      <c r="G138" s="22"/>
      <c r="H138" s="25"/>
      <c r="I138" s="22"/>
      <c r="J138" s="26" t="str">
        <f aca="false">IF(H138="","",H138-$B$3)</f>
        <v/>
      </c>
      <c r="K138" s="27" t="str">
        <f aca="false">IF(A138="","",IF(AND(H138&lt;&gt;"",J138&lt;0,F138&lt;&gt;"空き"),"契約終了日を過ぎています",IF(AND(H138&lt;&gt;"",J138&lt;=$D$3,F138&lt;&gt;"空き"),$D$3&amp;"日以内に契約終了",IF(AND(OR(F138="空き",F138="空き予定"),I138=""),"次の提案先が未定",""))))</f>
        <v/>
      </c>
      <c r="L138" s="28" t="n">
        <f aca="false">IF(AND(B138="プロパー",OR(F138="空き",AND(F138="空き予定",H138&lt;&gt;"",H138&lt;=$F$3))),1,0)</f>
        <v>0</v>
      </c>
    </row>
    <row r="139" customFormat="false" ht="15" hidden="false" customHeight="false" outlineLevel="0" collapsed="false">
      <c r="A139" s="22"/>
      <c r="B139" s="22"/>
      <c r="C139" s="22"/>
      <c r="D139" s="23"/>
      <c r="E139" s="24"/>
      <c r="F139" s="21"/>
      <c r="G139" s="22"/>
      <c r="H139" s="25"/>
      <c r="I139" s="22"/>
      <c r="J139" s="26" t="str">
        <f aca="false">IF(H139="","",H139-$B$3)</f>
        <v/>
      </c>
      <c r="K139" s="27" t="str">
        <f aca="false">IF(A139="","",IF(AND(H139&lt;&gt;"",J139&lt;0,F139&lt;&gt;"空き"),"契約終了日を過ぎています",IF(AND(H139&lt;&gt;"",J139&lt;=$D$3,F139&lt;&gt;"空き"),$D$3&amp;"日以内に契約終了",IF(AND(OR(F139="空き",F139="空き予定"),I139=""),"次の提案先が未定",""))))</f>
        <v/>
      </c>
      <c r="L139" s="28" t="n">
        <f aca="false">IF(AND(B139="プロパー",OR(F139="空き",AND(F139="空き予定",H139&lt;&gt;"",H139&lt;=$F$3))),1,0)</f>
        <v>0</v>
      </c>
    </row>
    <row r="140" customFormat="false" ht="15" hidden="false" customHeight="false" outlineLevel="0" collapsed="false">
      <c r="A140" s="22"/>
      <c r="B140" s="22"/>
      <c r="C140" s="22"/>
      <c r="D140" s="23"/>
      <c r="E140" s="24"/>
      <c r="F140" s="21"/>
      <c r="G140" s="22"/>
      <c r="H140" s="25"/>
      <c r="I140" s="22"/>
      <c r="J140" s="26" t="str">
        <f aca="false">IF(H140="","",H140-$B$3)</f>
        <v/>
      </c>
      <c r="K140" s="27" t="str">
        <f aca="false">IF(A140="","",IF(AND(H140&lt;&gt;"",J140&lt;0,F140&lt;&gt;"空き"),"契約終了日を過ぎています",IF(AND(H140&lt;&gt;"",J140&lt;=$D$3,F140&lt;&gt;"空き"),$D$3&amp;"日以内に契約終了",IF(AND(OR(F140="空き",F140="空き予定"),I140=""),"次の提案先が未定",""))))</f>
        <v/>
      </c>
      <c r="L140" s="28" t="n">
        <f aca="false">IF(AND(B140="プロパー",OR(F140="空き",AND(F140="空き予定",H140&lt;&gt;"",H140&lt;=$F$3))),1,0)</f>
        <v>0</v>
      </c>
    </row>
    <row r="141" customFormat="false" ht="15" hidden="false" customHeight="false" outlineLevel="0" collapsed="false">
      <c r="A141" s="22"/>
      <c r="B141" s="22"/>
      <c r="C141" s="22"/>
      <c r="D141" s="23"/>
      <c r="E141" s="24"/>
      <c r="F141" s="21"/>
      <c r="G141" s="22"/>
      <c r="H141" s="25"/>
      <c r="I141" s="22"/>
      <c r="J141" s="26" t="str">
        <f aca="false">IF(H141="","",H141-$B$3)</f>
        <v/>
      </c>
      <c r="K141" s="27" t="str">
        <f aca="false">IF(A141="","",IF(AND(H141&lt;&gt;"",J141&lt;0,F141&lt;&gt;"空き"),"契約終了日を過ぎています",IF(AND(H141&lt;&gt;"",J141&lt;=$D$3,F141&lt;&gt;"空き"),$D$3&amp;"日以内に契約終了",IF(AND(OR(F141="空き",F141="空き予定"),I141=""),"次の提案先が未定",""))))</f>
        <v/>
      </c>
      <c r="L141" s="28" t="n">
        <f aca="false">IF(AND(B141="プロパー",OR(F141="空き",AND(F141="空き予定",H141&lt;&gt;"",H141&lt;=$F$3))),1,0)</f>
        <v>0</v>
      </c>
    </row>
    <row r="142" customFormat="false" ht="15" hidden="false" customHeight="false" outlineLevel="0" collapsed="false">
      <c r="A142" s="22"/>
      <c r="B142" s="22"/>
      <c r="C142" s="22"/>
      <c r="D142" s="23"/>
      <c r="E142" s="24"/>
      <c r="F142" s="21"/>
      <c r="G142" s="22"/>
      <c r="H142" s="25"/>
      <c r="I142" s="22"/>
      <c r="J142" s="26" t="str">
        <f aca="false">IF(H142="","",H142-$B$3)</f>
        <v/>
      </c>
      <c r="K142" s="27" t="str">
        <f aca="false">IF(A142="","",IF(AND(H142&lt;&gt;"",J142&lt;0,F142&lt;&gt;"空き"),"契約終了日を過ぎています",IF(AND(H142&lt;&gt;"",J142&lt;=$D$3,F142&lt;&gt;"空き"),$D$3&amp;"日以内に契約終了",IF(AND(OR(F142="空き",F142="空き予定"),I142=""),"次の提案先が未定",""))))</f>
        <v/>
      </c>
      <c r="L142" s="28" t="n">
        <f aca="false">IF(AND(B142="プロパー",OR(F142="空き",AND(F142="空き予定",H142&lt;&gt;"",H142&lt;=$F$3))),1,0)</f>
        <v>0</v>
      </c>
    </row>
    <row r="143" customFormat="false" ht="15" hidden="false" customHeight="false" outlineLevel="0" collapsed="false">
      <c r="A143" s="22"/>
      <c r="B143" s="22"/>
      <c r="C143" s="22"/>
      <c r="D143" s="23"/>
      <c r="E143" s="24"/>
      <c r="F143" s="21"/>
      <c r="G143" s="22"/>
      <c r="H143" s="25"/>
      <c r="I143" s="22"/>
      <c r="J143" s="26" t="str">
        <f aca="false">IF(H143="","",H143-$B$3)</f>
        <v/>
      </c>
      <c r="K143" s="27" t="str">
        <f aca="false">IF(A143="","",IF(AND(H143&lt;&gt;"",J143&lt;0,F143&lt;&gt;"空き"),"契約終了日を過ぎています",IF(AND(H143&lt;&gt;"",J143&lt;=$D$3,F143&lt;&gt;"空き"),$D$3&amp;"日以内に契約終了",IF(AND(OR(F143="空き",F143="空き予定"),I143=""),"次の提案先が未定",""))))</f>
        <v/>
      </c>
      <c r="L143" s="28" t="n">
        <f aca="false">IF(AND(B143="プロパー",OR(F143="空き",AND(F143="空き予定",H143&lt;&gt;"",H143&lt;=$F$3))),1,0)</f>
        <v>0</v>
      </c>
    </row>
    <row r="144" customFormat="false" ht="15" hidden="false" customHeight="false" outlineLevel="0" collapsed="false">
      <c r="A144" s="22"/>
      <c r="B144" s="22"/>
      <c r="C144" s="22"/>
      <c r="D144" s="23"/>
      <c r="E144" s="24"/>
      <c r="F144" s="21"/>
      <c r="G144" s="22"/>
      <c r="H144" s="25"/>
      <c r="I144" s="22"/>
      <c r="J144" s="26" t="str">
        <f aca="false">IF(H144="","",H144-$B$3)</f>
        <v/>
      </c>
      <c r="K144" s="27" t="str">
        <f aca="false">IF(A144="","",IF(AND(H144&lt;&gt;"",J144&lt;0,F144&lt;&gt;"空き"),"契約終了日を過ぎています",IF(AND(H144&lt;&gt;"",J144&lt;=$D$3,F144&lt;&gt;"空き"),$D$3&amp;"日以内に契約終了",IF(AND(OR(F144="空き",F144="空き予定"),I144=""),"次の提案先が未定",""))))</f>
        <v/>
      </c>
      <c r="L144" s="28" t="n">
        <f aca="false">IF(AND(B144="プロパー",OR(F144="空き",AND(F144="空き予定",H144&lt;&gt;"",H144&lt;=$F$3))),1,0)</f>
        <v>0</v>
      </c>
    </row>
    <row r="145" customFormat="false" ht="15" hidden="false" customHeight="false" outlineLevel="0" collapsed="false">
      <c r="A145" s="22"/>
      <c r="B145" s="22"/>
      <c r="C145" s="22"/>
      <c r="D145" s="23"/>
      <c r="E145" s="24"/>
      <c r="F145" s="21"/>
      <c r="G145" s="22"/>
      <c r="H145" s="25"/>
      <c r="I145" s="22"/>
      <c r="J145" s="26" t="str">
        <f aca="false">IF(H145="","",H145-$B$3)</f>
        <v/>
      </c>
      <c r="K145" s="27" t="str">
        <f aca="false">IF(A145="","",IF(AND(H145&lt;&gt;"",J145&lt;0,F145&lt;&gt;"空き"),"契約終了日を過ぎています",IF(AND(H145&lt;&gt;"",J145&lt;=$D$3,F145&lt;&gt;"空き"),$D$3&amp;"日以内に契約終了",IF(AND(OR(F145="空き",F145="空き予定"),I145=""),"次の提案先が未定",""))))</f>
        <v/>
      </c>
      <c r="L145" s="28" t="n">
        <f aca="false">IF(AND(B145="プロパー",OR(F145="空き",AND(F145="空き予定",H145&lt;&gt;"",H145&lt;=$F$3))),1,0)</f>
        <v>0</v>
      </c>
    </row>
    <row r="146" customFormat="false" ht="15" hidden="false" customHeight="false" outlineLevel="0" collapsed="false">
      <c r="A146" s="22"/>
      <c r="B146" s="22"/>
      <c r="C146" s="22"/>
      <c r="D146" s="23"/>
      <c r="E146" s="24"/>
      <c r="F146" s="21"/>
      <c r="G146" s="22"/>
      <c r="H146" s="25"/>
      <c r="I146" s="22"/>
      <c r="J146" s="26" t="str">
        <f aca="false">IF(H146="","",H146-$B$3)</f>
        <v/>
      </c>
      <c r="K146" s="27" t="str">
        <f aca="false">IF(A146="","",IF(AND(H146&lt;&gt;"",J146&lt;0,F146&lt;&gt;"空き"),"契約終了日を過ぎています",IF(AND(H146&lt;&gt;"",J146&lt;=$D$3,F146&lt;&gt;"空き"),$D$3&amp;"日以内に契約終了",IF(AND(OR(F146="空き",F146="空き予定"),I146=""),"次の提案先が未定",""))))</f>
        <v/>
      </c>
      <c r="L146" s="28" t="n">
        <f aca="false">IF(AND(B146="プロパー",OR(F146="空き",AND(F146="空き予定",H146&lt;&gt;"",H146&lt;=$F$3))),1,0)</f>
        <v>0</v>
      </c>
    </row>
    <row r="147" customFormat="false" ht="15" hidden="false" customHeight="false" outlineLevel="0" collapsed="false">
      <c r="A147" s="22"/>
      <c r="B147" s="22"/>
      <c r="C147" s="22"/>
      <c r="D147" s="23"/>
      <c r="E147" s="24"/>
      <c r="F147" s="21"/>
      <c r="G147" s="22"/>
      <c r="H147" s="25"/>
      <c r="I147" s="22"/>
      <c r="J147" s="26" t="str">
        <f aca="false">IF(H147="","",H147-$B$3)</f>
        <v/>
      </c>
      <c r="K147" s="27" t="str">
        <f aca="false">IF(A147="","",IF(AND(H147&lt;&gt;"",J147&lt;0,F147&lt;&gt;"空き"),"契約終了日を過ぎています",IF(AND(H147&lt;&gt;"",J147&lt;=$D$3,F147&lt;&gt;"空き"),$D$3&amp;"日以内に契約終了",IF(AND(OR(F147="空き",F147="空き予定"),I147=""),"次の提案先が未定",""))))</f>
        <v/>
      </c>
      <c r="L147" s="28" t="n">
        <f aca="false">IF(AND(B147="プロパー",OR(F147="空き",AND(F147="空き予定",H147&lt;&gt;"",H147&lt;=$F$3))),1,0)</f>
        <v>0</v>
      </c>
    </row>
    <row r="148" customFormat="false" ht="15" hidden="false" customHeight="false" outlineLevel="0" collapsed="false">
      <c r="A148" s="22"/>
      <c r="B148" s="22"/>
      <c r="C148" s="22"/>
      <c r="D148" s="23"/>
      <c r="E148" s="24"/>
      <c r="F148" s="21"/>
      <c r="G148" s="22"/>
      <c r="H148" s="25"/>
      <c r="I148" s="22"/>
      <c r="J148" s="26" t="str">
        <f aca="false">IF(H148="","",H148-$B$3)</f>
        <v/>
      </c>
      <c r="K148" s="27" t="str">
        <f aca="false">IF(A148="","",IF(AND(H148&lt;&gt;"",J148&lt;0,F148&lt;&gt;"空き"),"契約終了日を過ぎています",IF(AND(H148&lt;&gt;"",J148&lt;=$D$3,F148&lt;&gt;"空き"),$D$3&amp;"日以内に契約終了",IF(AND(OR(F148="空き",F148="空き予定"),I148=""),"次の提案先が未定",""))))</f>
        <v/>
      </c>
      <c r="L148" s="28" t="n">
        <f aca="false">IF(AND(B148="プロパー",OR(F148="空き",AND(F148="空き予定",H148&lt;&gt;"",H148&lt;=$F$3))),1,0)</f>
        <v>0</v>
      </c>
    </row>
    <row r="149" customFormat="false" ht="15" hidden="false" customHeight="false" outlineLevel="0" collapsed="false">
      <c r="A149" s="22"/>
      <c r="B149" s="22"/>
      <c r="C149" s="22"/>
      <c r="D149" s="23"/>
      <c r="E149" s="24"/>
      <c r="F149" s="21"/>
      <c r="G149" s="22"/>
      <c r="H149" s="25"/>
      <c r="I149" s="22"/>
      <c r="J149" s="26" t="str">
        <f aca="false">IF(H149="","",H149-$B$3)</f>
        <v/>
      </c>
      <c r="K149" s="27" t="str">
        <f aca="false">IF(A149="","",IF(AND(H149&lt;&gt;"",J149&lt;0,F149&lt;&gt;"空き"),"契約終了日を過ぎています",IF(AND(H149&lt;&gt;"",J149&lt;=$D$3,F149&lt;&gt;"空き"),$D$3&amp;"日以内に契約終了",IF(AND(OR(F149="空き",F149="空き予定"),I149=""),"次の提案先が未定",""))))</f>
        <v/>
      </c>
      <c r="L149" s="28" t="n">
        <f aca="false">IF(AND(B149="プロパー",OR(F149="空き",AND(F149="空き予定",H149&lt;&gt;"",H149&lt;=$F$3))),1,0)</f>
        <v>0</v>
      </c>
    </row>
    <row r="150" customFormat="false" ht="15" hidden="false" customHeight="false" outlineLevel="0" collapsed="false">
      <c r="A150" s="22"/>
      <c r="B150" s="22"/>
      <c r="C150" s="22"/>
      <c r="D150" s="23"/>
      <c r="E150" s="24"/>
      <c r="F150" s="21"/>
      <c r="G150" s="22"/>
      <c r="H150" s="25"/>
      <c r="I150" s="22"/>
      <c r="J150" s="26" t="str">
        <f aca="false">IF(H150="","",H150-$B$3)</f>
        <v/>
      </c>
      <c r="K150" s="27" t="str">
        <f aca="false">IF(A150="","",IF(AND(H150&lt;&gt;"",J150&lt;0,F150&lt;&gt;"空き"),"契約終了日を過ぎています",IF(AND(H150&lt;&gt;"",J150&lt;=$D$3,F150&lt;&gt;"空き"),$D$3&amp;"日以内に契約終了",IF(AND(OR(F150="空き",F150="空き予定"),I150=""),"次の提案先が未定",""))))</f>
        <v/>
      </c>
      <c r="L150" s="28" t="n">
        <f aca="false">IF(AND(B150="プロパー",OR(F150="空き",AND(F150="空き予定",H150&lt;&gt;"",H150&lt;=$F$3))),1,0)</f>
        <v>0</v>
      </c>
    </row>
    <row r="151" customFormat="false" ht="15" hidden="false" customHeight="false" outlineLevel="0" collapsed="false">
      <c r="A151" s="22"/>
      <c r="B151" s="22"/>
      <c r="C151" s="22"/>
      <c r="D151" s="23"/>
      <c r="E151" s="24"/>
      <c r="F151" s="21"/>
      <c r="G151" s="22"/>
      <c r="H151" s="25"/>
      <c r="I151" s="22"/>
      <c r="J151" s="26" t="str">
        <f aca="false">IF(H151="","",H151-$B$3)</f>
        <v/>
      </c>
      <c r="K151" s="27" t="str">
        <f aca="false">IF(A151="","",IF(AND(H151&lt;&gt;"",J151&lt;0,F151&lt;&gt;"空き"),"契約終了日を過ぎています",IF(AND(H151&lt;&gt;"",J151&lt;=$D$3,F151&lt;&gt;"空き"),$D$3&amp;"日以内に契約終了",IF(AND(OR(F151="空き",F151="空き予定"),I151=""),"次の提案先が未定",""))))</f>
        <v/>
      </c>
      <c r="L151" s="28" t="n">
        <f aca="false">IF(AND(B151="プロパー",OR(F151="空き",AND(F151="空き予定",H151&lt;&gt;"",H151&lt;=$F$3))),1,0)</f>
        <v>0</v>
      </c>
    </row>
    <row r="152" customFormat="false" ht="15" hidden="false" customHeight="false" outlineLevel="0" collapsed="false">
      <c r="A152" s="22"/>
      <c r="B152" s="22"/>
      <c r="C152" s="22"/>
      <c r="D152" s="23"/>
      <c r="E152" s="24"/>
      <c r="F152" s="21"/>
      <c r="G152" s="22"/>
      <c r="H152" s="25"/>
      <c r="I152" s="22"/>
      <c r="J152" s="26" t="str">
        <f aca="false">IF(H152="","",H152-$B$3)</f>
        <v/>
      </c>
      <c r="K152" s="27" t="str">
        <f aca="false">IF(A152="","",IF(AND(H152&lt;&gt;"",J152&lt;0,F152&lt;&gt;"空き"),"契約終了日を過ぎています",IF(AND(H152&lt;&gt;"",J152&lt;=$D$3,F152&lt;&gt;"空き"),$D$3&amp;"日以内に契約終了",IF(AND(OR(F152="空き",F152="空き予定"),I152=""),"次の提案先が未定",""))))</f>
        <v/>
      </c>
      <c r="L152" s="28" t="n">
        <f aca="false">IF(AND(B152="プロパー",OR(F152="空き",AND(F152="空き予定",H152&lt;&gt;"",H152&lt;=$F$3))),1,0)</f>
        <v>0</v>
      </c>
    </row>
    <row r="153" customFormat="false" ht="15" hidden="false" customHeight="false" outlineLevel="0" collapsed="false">
      <c r="A153" s="22"/>
      <c r="B153" s="22"/>
      <c r="C153" s="22"/>
      <c r="D153" s="23"/>
      <c r="E153" s="24"/>
      <c r="F153" s="21"/>
      <c r="G153" s="22"/>
      <c r="H153" s="25"/>
      <c r="I153" s="22"/>
      <c r="J153" s="26" t="str">
        <f aca="false">IF(H153="","",H153-$B$3)</f>
        <v/>
      </c>
      <c r="K153" s="27" t="str">
        <f aca="false">IF(A153="","",IF(AND(H153&lt;&gt;"",J153&lt;0,F153&lt;&gt;"空き"),"契約終了日を過ぎています",IF(AND(H153&lt;&gt;"",J153&lt;=$D$3,F153&lt;&gt;"空き"),$D$3&amp;"日以内に契約終了",IF(AND(OR(F153="空き",F153="空き予定"),I153=""),"次の提案先が未定",""))))</f>
        <v/>
      </c>
      <c r="L153" s="28" t="n">
        <f aca="false">IF(AND(B153="プロパー",OR(F153="空き",AND(F153="空き予定",H153&lt;&gt;"",H153&lt;=$F$3))),1,0)</f>
        <v>0</v>
      </c>
    </row>
    <row r="154" customFormat="false" ht="15" hidden="false" customHeight="false" outlineLevel="0" collapsed="false">
      <c r="A154" s="22"/>
      <c r="B154" s="22"/>
      <c r="C154" s="22"/>
      <c r="D154" s="23"/>
      <c r="E154" s="24"/>
      <c r="F154" s="21"/>
      <c r="G154" s="22"/>
      <c r="H154" s="25"/>
      <c r="I154" s="22"/>
      <c r="J154" s="26" t="str">
        <f aca="false">IF(H154="","",H154-$B$3)</f>
        <v/>
      </c>
      <c r="K154" s="27" t="str">
        <f aca="false">IF(A154="","",IF(AND(H154&lt;&gt;"",J154&lt;0,F154&lt;&gt;"空き"),"契約終了日を過ぎています",IF(AND(H154&lt;&gt;"",J154&lt;=$D$3,F154&lt;&gt;"空き"),$D$3&amp;"日以内に契約終了",IF(AND(OR(F154="空き",F154="空き予定"),I154=""),"次の提案先が未定",""))))</f>
        <v/>
      </c>
      <c r="L154" s="28" t="n">
        <f aca="false">IF(AND(B154="プロパー",OR(F154="空き",AND(F154="空き予定",H154&lt;&gt;"",H154&lt;=$F$3))),1,0)</f>
        <v>0</v>
      </c>
    </row>
    <row r="155" customFormat="false" ht="15" hidden="false" customHeight="false" outlineLevel="0" collapsed="false">
      <c r="A155" s="22"/>
      <c r="B155" s="22"/>
      <c r="C155" s="22"/>
      <c r="D155" s="23"/>
      <c r="E155" s="24"/>
      <c r="F155" s="21"/>
      <c r="G155" s="22"/>
      <c r="H155" s="25"/>
      <c r="I155" s="22"/>
      <c r="J155" s="26" t="str">
        <f aca="false">IF(H155="","",H155-$B$3)</f>
        <v/>
      </c>
      <c r="K155" s="27" t="str">
        <f aca="false">IF(A155="","",IF(AND(H155&lt;&gt;"",J155&lt;0,F155&lt;&gt;"空き"),"契約終了日を過ぎています",IF(AND(H155&lt;&gt;"",J155&lt;=$D$3,F155&lt;&gt;"空き"),$D$3&amp;"日以内に契約終了",IF(AND(OR(F155="空き",F155="空き予定"),I155=""),"次の提案先が未定",""))))</f>
        <v/>
      </c>
      <c r="L155" s="28" t="n">
        <f aca="false">IF(AND(B155="プロパー",OR(F155="空き",AND(F155="空き予定",H155&lt;&gt;"",H155&lt;=$F$3))),1,0)</f>
        <v>0</v>
      </c>
    </row>
    <row r="156" customFormat="false" ht="15" hidden="false" customHeight="false" outlineLevel="0" collapsed="false">
      <c r="A156" s="22"/>
      <c r="B156" s="22"/>
      <c r="C156" s="22"/>
      <c r="D156" s="23"/>
      <c r="E156" s="24"/>
      <c r="F156" s="21"/>
      <c r="G156" s="22"/>
      <c r="H156" s="25"/>
      <c r="I156" s="22"/>
      <c r="J156" s="26" t="str">
        <f aca="false">IF(H156="","",H156-$B$3)</f>
        <v/>
      </c>
      <c r="K156" s="27" t="str">
        <f aca="false">IF(A156="","",IF(AND(H156&lt;&gt;"",J156&lt;0,F156&lt;&gt;"空き"),"契約終了日を過ぎています",IF(AND(H156&lt;&gt;"",J156&lt;=$D$3,F156&lt;&gt;"空き"),$D$3&amp;"日以内に契約終了",IF(AND(OR(F156="空き",F156="空き予定"),I156=""),"次の提案先が未定",""))))</f>
        <v/>
      </c>
      <c r="L156" s="28" t="n">
        <f aca="false">IF(AND(B156="プロパー",OR(F156="空き",AND(F156="空き予定",H156&lt;&gt;"",H156&lt;=$F$3))),1,0)</f>
        <v>0</v>
      </c>
    </row>
    <row r="157" customFormat="false" ht="15" hidden="false" customHeight="false" outlineLevel="0" collapsed="false">
      <c r="A157" s="22"/>
      <c r="B157" s="22"/>
      <c r="C157" s="22"/>
      <c r="D157" s="23"/>
      <c r="E157" s="24"/>
      <c r="F157" s="21"/>
      <c r="G157" s="22"/>
      <c r="H157" s="25"/>
      <c r="I157" s="22"/>
      <c r="J157" s="26" t="str">
        <f aca="false">IF(H157="","",H157-$B$3)</f>
        <v/>
      </c>
      <c r="K157" s="27" t="str">
        <f aca="false">IF(A157="","",IF(AND(H157&lt;&gt;"",J157&lt;0,F157&lt;&gt;"空き"),"契約終了日を過ぎています",IF(AND(H157&lt;&gt;"",J157&lt;=$D$3,F157&lt;&gt;"空き"),$D$3&amp;"日以内に契約終了",IF(AND(OR(F157="空き",F157="空き予定"),I157=""),"次の提案先が未定",""))))</f>
        <v/>
      </c>
      <c r="L157" s="28" t="n">
        <f aca="false">IF(AND(B157="プロパー",OR(F157="空き",AND(F157="空き予定",H157&lt;&gt;"",H157&lt;=$F$3))),1,0)</f>
        <v>0</v>
      </c>
    </row>
    <row r="158" customFormat="false" ht="15" hidden="false" customHeight="false" outlineLevel="0" collapsed="false">
      <c r="A158" s="22"/>
      <c r="B158" s="22"/>
      <c r="C158" s="22"/>
      <c r="D158" s="23"/>
      <c r="E158" s="24"/>
      <c r="F158" s="21"/>
      <c r="G158" s="22"/>
      <c r="H158" s="25"/>
      <c r="I158" s="22"/>
      <c r="J158" s="26" t="str">
        <f aca="false">IF(H158="","",H158-$B$3)</f>
        <v/>
      </c>
      <c r="K158" s="27" t="str">
        <f aca="false">IF(A158="","",IF(AND(H158&lt;&gt;"",J158&lt;0,F158&lt;&gt;"空き"),"契約終了日を過ぎています",IF(AND(H158&lt;&gt;"",J158&lt;=$D$3,F158&lt;&gt;"空き"),$D$3&amp;"日以内に契約終了",IF(AND(OR(F158="空き",F158="空き予定"),I158=""),"次の提案先が未定",""))))</f>
        <v/>
      </c>
      <c r="L158" s="28" t="n">
        <f aca="false">IF(AND(B158="プロパー",OR(F158="空き",AND(F158="空き予定",H158&lt;&gt;"",H158&lt;=$F$3))),1,0)</f>
        <v>0</v>
      </c>
    </row>
    <row r="159" customFormat="false" ht="15" hidden="false" customHeight="false" outlineLevel="0" collapsed="false">
      <c r="A159" s="22"/>
      <c r="B159" s="22"/>
      <c r="C159" s="22"/>
      <c r="D159" s="23"/>
      <c r="E159" s="24"/>
      <c r="F159" s="21"/>
      <c r="G159" s="22"/>
      <c r="H159" s="25"/>
      <c r="I159" s="22"/>
      <c r="J159" s="26" t="str">
        <f aca="false">IF(H159="","",H159-$B$3)</f>
        <v/>
      </c>
      <c r="K159" s="27" t="str">
        <f aca="false">IF(A159="","",IF(AND(H159&lt;&gt;"",J159&lt;0,F159&lt;&gt;"空き"),"契約終了日を過ぎています",IF(AND(H159&lt;&gt;"",J159&lt;=$D$3,F159&lt;&gt;"空き"),$D$3&amp;"日以内に契約終了",IF(AND(OR(F159="空き",F159="空き予定"),I159=""),"次の提案先が未定",""))))</f>
        <v/>
      </c>
      <c r="L159" s="28" t="n">
        <f aca="false">IF(AND(B159="プロパー",OR(F159="空き",AND(F159="空き予定",H159&lt;&gt;"",H159&lt;=$F$3))),1,0)</f>
        <v>0</v>
      </c>
    </row>
    <row r="160" customFormat="false" ht="15" hidden="false" customHeight="false" outlineLevel="0" collapsed="false">
      <c r="A160" s="22"/>
      <c r="B160" s="22"/>
      <c r="C160" s="22"/>
      <c r="D160" s="23"/>
      <c r="E160" s="24"/>
      <c r="F160" s="21"/>
      <c r="G160" s="22"/>
      <c r="H160" s="25"/>
      <c r="I160" s="22"/>
      <c r="J160" s="26" t="str">
        <f aca="false">IF(H160="","",H160-$B$3)</f>
        <v/>
      </c>
      <c r="K160" s="27" t="str">
        <f aca="false">IF(A160="","",IF(AND(H160&lt;&gt;"",J160&lt;0,F160&lt;&gt;"空き"),"契約終了日を過ぎています",IF(AND(H160&lt;&gt;"",J160&lt;=$D$3,F160&lt;&gt;"空き"),$D$3&amp;"日以内に契約終了",IF(AND(OR(F160="空き",F160="空き予定"),I160=""),"次の提案先が未定",""))))</f>
        <v/>
      </c>
      <c r="L160" s="28" t="n">
        <f aca="false">IF(AND(B160="プロパー",OR(F160="空き",AND(F160="空き予定",H160&lt;&gt;"",H160&lt;=$F$3))),1,0)</f>
        <v>0</v>
      </c>
    </row>
    <row r="161" customFormat="false" ht="15" hidden="false" customHeight="false" outlineLevel="0" collapsed="false">
      <c r="A161" s="22"/>
      <c r="B161" s="22"/>
      <c r="C161" s="22"/>
      <c r="D161" s="23"/>
      <c r="E161" s="24"/>
      <c r="F161" s="21"/>
      <c r="G161" s="22"/>
      <c r="H161" s="25"/>
      <c r="I161" s="22"/>
      <c r="J161" s="26" t="str">
        <f aca="false">IF(H161="","",H161-$B$3)</f>
        <v/>
      </c>
      <c r="K161" s="27" t="str">
        <f aca="false">IF(A161="","",IF(AND(H161&lt;&gt;"",J161&lt;0,F161&lt;&gt;"空き"),"契約終了日を過ぎています",IF(AND(H161&lt;&gt;"",J161&lt;=$D$3,F161&lt;&gt;"空き"),$D$3&amp;"日以内に契約終了",IF(AND(OR(F161="空き",F161="空き予定"),I161=""),"次の提案先が未定",""))))</f>
        <v/>
      </c>
      <c r="L161" s="28" t="n">
        <f aca="false">IF(AND(B161="プロパー",OR(F161="空き",AND(F161="空き予定",H161&lt;&gt;"",H161&lt;=$F$3))),1,0)</f>
        <v>0</v>
      </c>
    </row>
    <row r="162" customFormat="false" ht="15" hidden="false" customHeight="false" outlineLevel="0" collapsed="false">
      <c r="A162" s="22"/>
      <c r="B162" s="22"/>
      <c r="C162" s="22"/>
      <c r="D162" s="23"/>
      <c r="E162" s="24"/>
      <c r="F162" s="21"/>
      <c r="G162" s="22"/>
      <c r="H162" s="25"/>
      <c r="I162" s="22"/>
      <c r="J162" s="26" t="str">
        <f aca="false">IF(H162="","",H162-$B$3)</f>
        <v/>
      </c>
      <c r="K162" s="27" t="str">
        <f aca="false">IF(A162="","",IF(AND(H162&lt;&gt;"",J162&lt;0,F162&lt;&gt;"空き"),"契約終了日を過ぎています",IF(AND(H162&lt;&gt;"",J162&lt;=$D$3,F162&lt;&gt;"空き"),$D$3&amp;"日以内に契約終了",IF(AND(OR(F162="空き",F162="空き予定"),I162=""),"次の提案先が未定",""))))</f>
        <v/>
      </c>
      <c r="L162" s="28" t="n">
        <f aca="false">IF(AND(B162="プロパー",OR(F162="空き",AND(F162="空き予定",H162&lt;&gt;"",H162&lt;=$F$3))),1,0)</f>
        <v>0</v>
      </c>
    </row>
    <row r="163" customFormat="false" ht="15" hidden="false" customHeight="false" outlineLevel="0" collapsed="false">
      <c r="A163" s="22"/>
      <c r="B163" s="22"/>
      <c r="C163" s="22"/>
      <c r="D163" s="23"/>
      <c r="E163" s="24"/>
      <c r="F163" s="21"/>
      <c r="G163" s="22"/>
      <c r="H163" s="25"/>
      <c r="I163" s="22"/>
      <c r="J163" s="26" t="str">
        <f aca="false">IF(H163="","",H163-$B$3)</f>
        <v/>
      </c>
      <c r="K163" s="27" t="str">
        <f aca="false">IF(A163="","",IF(AND(H163&lt;&gt;"",J163&lt;0,F163&lt;&gt;"空き"),"契約終了日を過ぎています",IF(AND(H163&lt;&gt;"",J163&lt;=$D$3,F163&lt;&gt;"空き"),$D$3&amp;"日以内に契約終了",IF(AND(OR(F163="空き",F163="空き予定"),I163=""),"次の提案先が未定",""))))</f>
        <v/>
      </c>
      <c r="L163" s="28" t="n">
        <f aca="false">IF(AND(B163="プロパー",OR(F163="空き",AND(F163="空き予定",H163&lt;&gt;"",H163&lt;=$F$3))),1,0)</f>
        <v>0</v>
      </c>
    </row>
    <row r="164" customFormat="false" ht="15" hidden="false" customHeight="false" outlineLevel="0" collapsed="false">
      <c r="A164" s="22"/>
      <c r="B164" s="22"/>
      <c r="C164" s="22"/>
      <c r="D164" s="23"/>
      <c r="E164" s="24"/>
      <c r="F164" s="21"/>
      <c r="G164" s="22"/>
      <c r="H164" s="25"/>
      <c r="I164" s="22"/>
      <c r="J164" s="26" t="str">
        <f aca="false">IF(H164="","",H164-$B$3)</f>
        <v/>
      </c>
      <c r="K164" s="27" t="str">
        <f aca="false">IF(A164="","",IF(AND(H164&lt;&gt;"",J164&lt;0,F164&lt;&gt;"空き"),"契約終了日を過ぎています",IF(AND(H164&lt;&gt;"",J164&lt;=$D$3,F164&lt;&gt;"空き"),$D$3&amp;"日以内に契約終了",IF(AND(OR(F164="空き",F164="空き予定"),I164=""),"次の提案先が未定",""))))</f>
        <v/>
      </c>
      <c r="L164" s="28" t="n">
        <f aca="false">IF(AND(B164="プロパー",OR(F164="空き",AND(F164="空き予定",H164&lt;&gt;"",H164&lt;=$F$3))),1,0)</f>
        <v>0</v>
      </c>
    </row>
    <row r="165" customFormat="false" ht="15" hidden="false" customHeight="false" outlineLevel="0" collapsed="false">
      <c r="A165" s="22"/>
      <c r="B165" s="22"/>
      <c r="C165" s="22"/>
      <c r="D165" s="23"/>
      <c r="E165" s="24"/>
      <c r="F165" s="21"/>
      <c r="G165" s="22"/>
      <c r="H165" s="25"/>
      <c r="I165" s="22"/>
      <c r="J165" s="26" t="str">
        <f aca="false">IF(H165="","",H165-$B$3)</f>
        <v/>
      </c>
      <c r="K165" s="27" t="str">
        <f aca="false">IF(A165="","",IF(AND(H165&lt;&gt;"",J165&lt;0,F165&lt;&gt;"空き"),"契約終了日を過ぎています",IF(AND(H165&lt;&gt;"",J165&lt;=$D$3,F165&lt;&gt;"空き"),$D$3&amp;"日以内に契約終了",IF(AND(OR(F165="空き",F165="空き予定"),I165=""),"次の提案先が未定",""))))</f>
        <v/>
      </c>
      <c r="L165" s="28" t="n">
        <f aca="false">IF(AND(B165="プロパー",OR(F165="空き",AND(F165="空き予定",H165&lt;&gt;"",H165&lt;=$F$3))),1,0)</f>
        <v>0</v>
      </c>
    </row>
    <row r="166" customFormat="false" ht="15" hidden="false" customHeight="false" outlineLevel="0" collapsed="false">
      <c r="A166" s="22"/>
      <c r="B166" s="22"/>
      <c r="C166" s="22"/>
      <c r="D166" s="23"/>
      <c r="E166" s="24"/>
      <c r="F166" s="21"/>
      <c r="G166" s="22"/>
      <c r="H166" s="25"/>
      <c r="I166" s="22"/>
      <c r="J166" s="26" t="str">
        <f aca="false">IF(H166="","",H166-$B$3)</f>
        <v/>
      </c>
      <c r="K166" s="27" t="str">
        <f aca="false">IF(A166="","",IF(AND(H166&lt;&gt;"",J166&lt;0,F166&lt;&gt;"空き"),"契約終了日を過ぎています",IF(AND(H166&lt;&gt;"",J166&lt;=$D$3,F166&lt;&gt;"空き"),$D$3&amp;"日以内に契約終了",IF(AND(OR(F166="空き",F166="空き予定"),I166=""),"次の提案先が未定",""))))</f>
        <v/>
      </c>
      <c r="L166" s="28" t="n">
        <f aca="false">IF(AND(B166="プロパー",OR(F166="空き",AND(F166="空き予定",H166&lt;&gt;"",H166&lt;=$F$3))),1,0)</f>
        <v>0</v>
      </c>
    </row>
    <row r="167" customFormat="false" ht="15" hidden="false" customHeight="false" outlineLevel="0" collapsed="false">
      <c r="A167" s="22"/>
      <c r="B167" s="22"/>
      <c r="C167" s="22"/>
      <c r="D167" s="23"/>
      <c r="E167" s="24"/>
      <c r="F167" s="21"/>
      <c r="G167" s="22"/>
      <c r="H167" s="25"/>
      <c r="I167" s="22"/>
      <c r="J167" s="26" t="str">
        <f aca="false">IF(H167="","",H167-$B$3)</f>
        <v/>
      </c>
      <c r="K167" s="27" t="str">
        <f aca="false">IF(A167="","",IF(AND(H167&lt;&gt;"",J167&lt;0,F167&lt;&gt;"空き"),"契約終了日を過ぎています",IF(AND(H167&lt;&gt;"",J167&lt;=$D$3,F167&lt;&gt;"空き"),$D$3&amp;"日以内に契約終了",IF(AND(OR(F167="空き",F167="空き予定"),I167=""),"次の提案先が未定",""))))</f>
        <v/>
      </c>
      <c r="L167" s="28" t="n">
        <f aca="false">IF(AND(B167="プロパー",OR(F167="空き",AND(F167="空き予定",H167&lt;&gt;"",H167&lt;=$F$3))),1,0)</f>
        <v>0</v>
      </c>
    </row>
    <row r="168" customFormat="false" ht="15" hidden="false" customHeight="false" outlineLevel="0" collapsed="false">
      <c r="A168" s="22"/>
      <c r="B168" s="22"/>
      <c r="C168" s="22"/>
      <c r="D168" s="23"/>
      <c r="E168" s="24"/>
      <c r="F168" s="21"/>
      <c r="G168" s="22"/>
      <c r="H168" s="25"/>
      <c r="I168" s="22"/>
      <c r="J168" s="26" t="str">
        <f aca="false">IF(H168="","",H168-$B$3)</f>
        <v/>
      </c>
      <c r="K168" s="27" t="str">
        <f aca="false">IF(A168="","",IF(AND(H168&lt;&gt;"",J168&lt;0,F168&lt;&gt;"空き"),"契約終了日を過ぎています",IF(AND(H168&lt;&gt;"",J168&lt;=$D$3,F168&lt;&gt;"空き"),$D$3&amp;"日以内に契約終了",IF(AND(OR(F168="空き",F168="空き予定"),I168=""),"次の提案先が未定",""))))</f>
        <v/>
      </c>
      <c r="L168" s="28" t="n">
        <f aca="false">IF(AND(B168="プロパー",OR(F168="空き",AND(F168="空き予定",H168&lt;&gt;"",H168&lt;=$F$3))),1,0)</f>
        <v>0</v>
      </c>
    </row>
    <row r="169" customFormat="false" ht="15" hidden="false" customHeight="false" outlineLevel="0" collapsed="false">
      <c r="A169" s="22"/>
      <c r="B169" s="22"/>
      <c r="C169" s="22"/>
      <c r="D169" s="23"/>
      <c r="E169" s="24"/>
      <c r="F169" s="21"/>
      <c r="G169" s="22"/>
      <c r="H169" s="25"/>
      <c r="I169" s="22"/>
      <c r="J169" s="26" t="str">
        <f aca="false">IF(H169="","",H169-$B$3)</f>
        <v/>
      </c>
      <c r="K169" s="27" t="str">
        <f aca="false">IF(A169="","",IF(AND(H169&lt;&gt;"",J169&lt;0,F169&lt;&gt;"空き"),"契約終了日を過ぎています",IF(AND(H169&lt;&gt;"",J169&lt;=$D$3,F169&lt;&gt;"空き"),$D$3&amp;"日以内に契約終了",IF(AND(OR(F169="空き",F169="空き予定"),I169=""),"次の提案先が未定",""))))</f>
        <v/>
      </c>
      <c r="L169" s="28" t="n">
        <f aca="false">IF(AND(B169="プロパー",OR(F169="空き",AND(F169="空き予定",H169&lt;&gt;"",H169&lt;=$F$3))),1,0)</f>
        <v>0</v>
      </c>
    </row>
    <row r="170" customFormat="false" ht="15" hidden="false" customHeight="false" outlineLevel="0" collapsed="false">
      <c r="A170" s="22"/>
      <c r="B170" s="22"/>
      <c r="C170" s="22"/>
      <c r="D170" s="23"/>
      <c r="E170" s="24"/>
      <c r="F170" s="21"/>
      <c r="G170" s="22"/>
      <c r="H170" s="25"/>
      <c r="I170" s="22"/>
      <c r="J170" s="26" t="str">
        <f aca="false">IF(H170="","",H170-$B$3)</f>
        <v/>
      </c>
      <c r="K170" s="27" t="str">
        <f aca="false">IF(A170="","",IF(AND(H170&lt;&gt;"",J170&lt;0,F170&lt;&gt;"空き"),"契約終了日を過ぎています",IF(AND(H170&lt;&gt;"",J170&lt;=$D$3,F170&lt;&gt;"空き"),$D$3&amp;"日以内に契約終了",IF(AND(OR(F170="空き",F170="空き予定"),I170=""),"次の提案先が未定",""))))</f>
        <v/>
      </c>
      <c r="L170" s="28" t="n">
        <f aca="false">IF(AND(B170="プロパー",OR(F170="空き",AND(F170="空き予定",H170&lt;&gt;"",H170&lt;=$F$3))),1,0)</f>
        <v>0</v>
      </c>
    </row>
    <row r="171" customFormat="false" ht="15" hidden="false" customHeight="false" outlineLevel="0" collapsed="false">
      <c r="A171" s="22"/>
      <c r="B171" s="22"/>
      <c r="C171" s="22"/>
      <c r="D171" s="23"/>
      <c r="E171" s="24"/>
      <c r="F171" s="21"/>
      <c r="G171" s="22"/>
      <c r="H171" s="25"/>
      <c r="I171" s="22"/>
      <c r="J171" s="26" t="str">
        <f aca="false">IF(H171="","",H171-$B$3)</f>
        <v/>
      </c>
      <c r="K171" s="27" t="str">
        <f aca="false">IF(A171="","",IF(AND(H171&lt;&gt;"",J171&lt;0,F171&lt;&gt;"空き"),"契約終了日を過ぎています",IF(AND(H171&lt;&gt;"",J171&lt;=$D$3,F171&lt;&gt;"空き"),$D$3&amp;"日以内に契約終了",IF(AND(OR(F171="空き",F171="空き予定"),I171=""),"次の提案先が未定",""))))</f>
        <v/>
      </c>
      <c r="L171" s="28" t="n">
        <f aca="false">IF(AND(B171="プロパー",OR(F171="空き",AND(F171="空き予定",H171&lt;&gt;"",H171&lt;=$F$3))),1,0)</f>
        <v>0</v>
      </c>
    </row>
    <row r="172" customFormat="false" ht="15" hidden="false" customHeight="false" outlineLevel="0" collapsed="false">
      <c r="A172" s="22"/>
      <c r="B172" s="22"/>
      <c r="C172" s="22"/>
      <c r="D172" s="23"/>
      <c r="E172" s="24"/>
      <c r="F172" s="21"/>
      <c r="G172" s="22"/>
      <c r="H172" s="25"/>
      <c r="I172" s="22"/>
      <c r="J172" s="26" t="str">
        <f aca="false">IF(H172="","",H172-$B$3)</f>
        <v/>
      </c>
      <c r="K172" s="27" t="str">
        <f aca="false">IF(A172="","",IF(AND(H172&lt;&gt;"",J172&lt;0,F172&lt;&gt;"空き"),"契約終了日を過ぎています",IF(AND(H172&lt;&gt;"",J172&lt;=$D$3,F172&lt;&gt;"空き"),$D$3&amp;"日以内に契約終了",IF(AND(OR(F172="空き",F172="空き予定"),I172=""),"次の提案先が未定",""))))</f>
        <v/>
      </c>
      <c r="L172" s="28" t="n">
        <f aca="false">IF(AND(B172="プロパー",OR(F172="空き",AND(F172="空き予定",H172&lt;&gt;"",H172&lt;=$F$3))),1,0)</f>
        <v>0</v>
      </c>
    </row>
    <row r="173" customFormat="false" ht="15" hidden="false" customHeight="false" outlineLevel="0" collapsed="false">
      <c r="A173" s="22"/>
      <c r="B173" s="22"/>
      <c r="C173" s="22"/>
      <c r="D173" s="23"/>
      <c r="E173" s="24"/>
      <c r="F173" s="21"/>
      <c r="G173" s="22"/>
      <c r="H173" s="25"/>
      <c r="I173" s="22"/>
      <c r="J173" s="26" t="str">
        <f aca="false">IF(H173="","",H173-$B$3)</f>
        <v/>
      </c>
      <c r="K173" s="27" t="str">
        <f aca="false">IF(A173="","",IF(AND(H173&lt;&gt;"",J173&lt;0,F173&lt;&gt;"空き"),"契約終了日を過ぎています",IF(AND(H173&lt;&gt;"",J173&lt;=$D$3,F173&lt;&gt;"空き"),$D$3&amp;"日以内に契約終了",IF(AND(OR(F173="空き",F173="空き予定"),I173=""),"次の提案先が未定",""))))</f>
        <v/>
      </c>
      <c r="L173" s="28" t="n">
        <f aca="false">IF(AND(B173="プロパー",OR(F173="空き",AND(F173="空き予定",H173&lt;&gt;"",H173&lt;=$F$3))),1,0)</f>
        <v>0</v>
      </c>
    </row>
    <row r="174" customFormat="false" ht="15" hidden="false" customHeight="false" outlineLevel="0" collapsed="false">
      <c r="A174" s="22"/>
      <c r="B174" s="22"/>
      <c r="C174" s="22"/>
      <c r="D174" s="23"/>
      <c r="E174" s="24"/>
      <c r="F174" s="21"/>
      <c r="G174" s="22"/>
      <c r="H174" s="25"/>
      <c r="I174" s="22"/>
      <c r="J174" s="26" t="str">
        <f aca="false">IF(H174="","",H174-$B$3)</f>
        <v/>
      </c>
      <c r="K174" s="27" t="str">
        <f aca="false">IF(A174="","",IF(AND(H174&lt;&gt;"",J174&lt;0,F174&lt;&gt;"空き"),"契約終了日を過ぎています",IF(AND(H174&lt;&gt;"",J174&lt;=$D$3,F174&lt;&gt;"空き"),$D$3&amp;"日以内に契約終了",IF(AND(OR(F174="空き",F174="空き予定"),I174=""),"次の提案先が未定",""))))</f>
        <v/>
      </c>
      <c r="L174" s="28" t="n">
        <f aca="false">IF(AND(B174="プロパー",OR(F174="空き",AND(F174="空き予定",H174&lt;&gt;"",H174&lt;=$F$3))),1,0)</f>
        <v>0</v>
      </c>
    </row>
    <row r="175" customFormat="false" ht="15" hidden="false" customHeight="false" outlineLevel="0" collapsed="false">
      <c r="A175" s="22"/>
      <c r="B175" s="22"/>
      <c r="C175" s="22"/>
      <c r="D175" s="23"/>
      <c r="E175" s="24"/>
      <c r="F175" s="21"/>
      <c r="G175" s="22"/>
      <c r="H175" s="25"/>
      <c r="I175" s="22"/>
      <c r="J175" s="26" t="str">
        <f aca="false">IF(H175="","",H175-$B$3)</f>
        <v/>
      </c>
      <c r="K175" s="27" t="str">
        <f aca="false">IF(A175="","",IF(AND(H175&lt;&gt;"",J175&lt;0,F175&lt;&gt;"空き"),"契約終了日を過ぎています",IF(AND(H175&lt;&gt;"",J175&lt;=$D$3,F175&lt;&gt;"空き"),$D$3&amp;"日以内に契約終了",IF(AND(OR(F175="空き",F175="空き予定"),I175=""),"次の提案先が未定",""))))</f>
        <v/>
      </c>
      <c r="L175" s="28" t="n">
        <f aca="false">IF(AND(B175="プロパー",OR(F175="空き",AND(F175="空き予定",H175&lt;&gt;"",H175&lt;=$F$3))),1,0)</f>
        <v>0</v>
      </c>
    </row>
    <row r="176" customFormat="false" ht="15" hidden="false" customHeight="false" outlineLevel="0" collapsed="false">
      <c r="A176" s="22"/>
      <c r="B176" s="22"/>
      <c r="C176" s="22"/>
      <c r="D176" s="23"/>
      <c r="E176" s="24"/>
      <c r="F176" s="21"/>
      <c r="G176" s="22"/>
      <c r="H176" s="25"/>
      <c r="I176" s="22"/>
      <c r="J176" s="26" t="str">
        <f aca="false">IF(H176="","",H176-$B$3)</f>
        <v/>
      </c>
      <c r="K176" s="27" t="str">
        <f aca="false">IF(A176="","",IF(AND(H176&lt;&gt;"",J176&lt;0,F176&lt;&gt;"空き"),"契約終了日を過ぎています",IF(AND(H176&lt;&gt;"",J176&lt;=$D$3,F176&lt;&gt;"空き"),$D$3&amp;"日以内に契約終了",IF(AND(OR(F176="空き",F176="空き予定"),I176=""),"次の提案先が未定",""))))</f>
        <v/>
      </c>
      <c r="L176" s="28" t="n">
        <f aca="false">IF(AND(B176="プロパー",OR(F176="空き",AND(F176="空き予定",H176&lt;&gt;"",H176&lt;=$F$3))),1,0)</f>
        <v>0</v>
      </c>
    </row>
    <row r="177" customFormat="false" ht="15" hidden="false" customHeight="false" outlineLevel="0" collapsed="false">
      <c r="A177" s="22"/>
      <c r="B177" s="22"/>
      <c r="C177" s="22"/>
      <c r="D177" s="23"/>
      <c r="E177" s="24"/>
      <c r="F177" s="21"/>
      <c r="G177" s="22"/>
      <c r="H177" s="25"/>
      <c r="I177" s="22"/>
      <c r="J177" s="26" t="str">
        <f aca="false">IF(H177="","",H177-$B$3)</f>
        <v/>
      </c>
      <c r="K177" s="27" t="str">
        <f aca="false">IF(A177="","",IF(AND(H177&lt;&gt;"",J177&lt;0,F177&lt;&gt;"空き"),"契約終了日を過ぎています",IF(AND(H177&lt;&gt;"",J177&lt;=$D$3,F177&lt;&gt;"空き"),$D$3&amp;"日以内に契約終了",IF(AND(OR(F177="空き",F177="空き予定"),I177=""),"次の提案先が未定",""))))</f>
        <v/>
      </c>
      <c r="L177" s="28" t="n">
        <f aca="false">IF(AND(B177="プロパー",OR(F177="空き",AND(F177="空き予定",H177&lt;&gt;"",H177&lt;=$F$3))),1,0)</f>
        <v>0</v>
      </c>
    </row>
    <row r="178" customFormat="false" ht="15" hidden="false" customHeight="false" outlineLevel="0" collapsed="false">
      <c r="A178" s="22"/>
      <c r="B178" s="22"/>
      <c r="C178" s="22"/>
      <c r="D178" s="23"/>
      <c r="E178" s="24"/>
      <c r="F178" s="21"/>
      <c r="G178" s="22"/>
      <c r="H178" s="25"/>
      <c r="I178" s="22"/>
      <c r="J178" s="26" t="str">
        <f aca="false">IF(H178="","",H178-$B$3)</f>
        <v/>
      </c>
      <c r="K178" s="27" t="str">
        <f aca="false">IF(A178="","",IF(AND(H178&lt;&gt;"",J178&lt;0,F178&lt;&gt;"空き"),"契約終了日を過ぎています",IF(AND(H178&lt;&gt;"",J178&lt;=$D$3,F178&lt;&gt;"空き"),$D$3&amp;"日以内に契約終了",IF(AND(OR(F178="空き",F178="空き予定"),I178=""),"次の提案先が未定",""))))</f>
        <v/>
      </c>
      <c r="L178" s="28" t="n">
        <f aca="false">IF(AND(B178="プロパー",OR(F178="空き",AND(F178="空き予定",H178&lt;&gt;"",H178&lt;=$F$3))),1,0)</f>
        <v>0</v>
      </c>
    </row>
    <row r="179" customFormat="false" ht="15" hidden="false" customHeight="false" outlineLevel="0" collapsed="false">
      <c r="A179" s="22"/>
      <c r="B179" s="22"/>
      <c r="C179" s="22"/>
      <c r="D179" s="23"/>
      <c r="E179" s="24"/>
      <c r="F179" s="21"/>
      <c r="G179" s="22"/>
      <c r="H179" s="25"/>
      <c r="I179" s="22"/>
      <c r="J179" s="26" t="str">
        <f aca="false">IF(H179="","",H179-$B$3)</f>
        <v/>
      </c>
      <c r="K179" s="27" t="str">
        <f aca="false">IF(A179="","",IF(AND(H179&lt;&gt;"",J179&lt;0,F179&lt;&gt;"空き"),"契約終了日を過ぎています",IF(AND(H179&lt;&gt;"",J179&lt;=$D$3,F179&lt;&gt;"空き"),$D$3&amp;"日以内に契約終了",IF(AND(OR(F179="空き",F179="空き予定"),I179=""),"次の提案先が未定",""))))</f>
        <v/>
      </c>
      <c r="L179" s="28" t="n">
        <f aca="false">IF(AND(B179="プロパー",OR(F179="空き",AND(F179="空き予定",H179&lt;&gt;"",H179&lt;=$F$3))),1,0)</f>
        <v>0</v>
      </c>
    </row>
    <row r="180" customFormat="false" ht="15" hidden="false" customHeight="false" outlineLevel="0" collapsed="false">
      <c r="A180" s="22"/>
      <c r="B180" s="22"/>
      <c r="C180" s="22"/>
      <c r="D180" s="23"/>
      <c r="E180" s="24"/>
      <c r="F180" s="21"/>
      <c r="G180" s="22"/>
      <c r="H180" s="25"/>
      <c r="I180" s="22"/>
      <c r="J180" s="26" t="str">
        <f aca="false">IF(H180="","",H180-$B$3)</f>
        <v/>
      </c>
      <c r="K180" s="27" t="str">
        <f aca="false">IF(A180="","",IF(AND(H180&lt;&gt;"",J180&lt;0,F180&lt;&gt;"空き"),"契約終了日を過ぎています",IF(AND(H180&lt;&gt;"",J180&lt;=$D$3,F180&lt;&gt;"空き"),$D$3&amp;"日以内に契約終了",IF(AND(OR(F180="空き",F180="空き予定"),I180=""),"次の提案先が未定",""))))</f>
        <v/>
      </c>
      <c r="L180" s="28" t="n">
        <f aca="false">IF(AND(B180="プロパー",OR(F180="空き",AND(F180="空き予定",H180&lt;&gt;"",H180&lt;=$F$3))),1,0)</f>
        <v>0</v>
      </c>
    </row>
    <row r="181" customFormat="false" ht="15" hidden="false" customHeight="false" outlineLevel="0" collapsed="false">
      <c r="A181" s="22"/>
      <c r="B181" s="22"/>
      <c r="C181" s="22"/>
      <c r="D181" s="23"/>
      <c r="E181" s="24"/>
      <c r="F181" s="21"/>
      <c r="G181" s="22"/>
      <c r="H181" s="25"/>
      <c r="I181" s="22"/>
      <c r="J181" s="26" t="str">
        <f aca="false">IF(H181="","",H181-$B$3)</f>
        <v/>
      </c>
      <c r="K181" s="27" t="str">
        <f aca="false">IF(A181="","",IF(AND(H181&lt;&gt;"",J181&lt;0,F181&lt;&gt;"空き"),"契約終了日を過ぎています",IF(AND(H181&lt;&gt;"",J181&lt;=$D$3,F181&lt;&gt;"空き"),$D$3&amp;"日以内に契約終了",IF(AND(OR(F181="空き",F181="空き予定"),I181=""),"次の提案先が未定",""))))</f>
        <v/>
      </c>
      <c r="L181" s="28" t="n">
        <f aca="false">IF(AND(B181="プロパー",OR(F181="空き",AND(F181="空き予定",H181&lt;&gt;"",H181&lt;=$F$3))),1,0)</f>
        <v>0</v>
      </c>
    </row>
    <row r="182" customFormat="false" ht="15" hidden="false" customHeight="false" outlineLevel="0" collapsed="false">
      <c r="A182" s="22"/>
      <c r="B182" s="22"/>
      <c r="C182" s="22"/>
      <c r="D182" s="23"/>
      <c r="E182" s="24"/>
      <c r="F182" s="21"/>
      <c r="G182" s="22"/>
      <c r="H182" s="25"/>
      <c r="I182" s="22"/>
      <c r="J182" s="26" t="str">
        <f aca="false">IF(H182="","",H182-$B$3)</f>
        <v/>
      </c>
      <c r="K182" s="27" t="str">
        <f aca="false">IF(A182="","",IF(AND(H182&lt;&gt;"",J182&lt;0,F182&lt;&gt;"空き"),"契約終了日を過ぎています",IF(AND(H182&lt;&gt;"",J182&lt;=$D$3,F182&lt;&gt;"空き"),$D$3&amp;"日以内に契約終了",IF(AND(OR(F182="空き",F182="空き予定"),I182=""),"次の提案先が未定",""))))</f>
        <v/>
      </c>
      <c r="L182" s="28" t="n">
        <f aca="false">IF(AND(B182="プロパー",OR(F182="空き",AND(F182="空き予定",H182&lt;&gt;"",H182&lt;=$F$3))),1,0)</f>
        <v>0</v>
      </c>
    </row>
    <row r="183" customFormat="false" ht="15" hidden="false" customHeight="false" outlineLevel="0" collapsed="false">
      <c r="A183" s="22"/>
      <c r="B183" s="22"/>
      <c r="C183" s="22"/>
      <c r="D183" s="23"/>
      <c r="E183" s="24"/>
      <c r="F183" s="21"/>
      <c r="G183" s="22"/>
      <c r="H183" s="25"/>
      <c r="I183" s="22"/>
      <c r="J183" s="26" t="str">
        <f aca="false">IF(H183="","",H183-$B$3)</f>
        <v/>
      </c>
      <c r="K183" s="27" t="str">
        <f aca="false">IF(A183="","",IF(AND(H183&lt;&gt;"",J183&lt;0,F183&lt;&gt;"空き"),"契約終了日を過ぎています",IF(AND(H183&lt;&gt;"",J183&lt;=$D$3,F183&lt;&gt;"空き"),$D$3&amp;"日以内に契約終了",IF(AND(OR(F183="空き",F183="空き予定"),I183=""),"次の提案先が未定",""))))</f>
        <v/>
      </c>
      <c r="L183" s="28" t="n">
        <f aca="false">IF(AND(B183="プロパー",OR(F183="空き",AND(F183="空き予定",H183&lt;&gt;"",H183&lt;=$F$3))),1,0)</f>
        <v>0</v>
      </c>
    </row>
    <row r="184" customFormat="false" ht="15" hidden="false" customHeight="false" outlineLevel="0" collapsed="false">
      <c r="A184" s="22"/>
      <c r="B184" s="22"/>
      <c r="C184" s="22"/>
      <c r="D184" s="23"/>
      <c r="E184" s="24"/>
      <c r="F184" s="21"/>
      <c r="G184" s="22"/>
      <c r="H184" s="25"/>
      <c r="I184" s="22"/>
      <c r="J184" s="26" t="str">
        <f aca="false">IF(H184="","",H184-$B$3)</f>
        <v/>
      </c>
      <c r="K184" s="27" t="str">
        <f aca="false">IF(A184="","",IF(AND(H184&lt;&gt;"",J184&lt;0,F184&lt;&gt;"空き"),"契約終了日を過ぎています",IF(AND(H184&lt;&gt;"",J184&lt;=$D$3,F184&lt;&gt;"空き"),$D$3&amp;"日以内に契約終了",IF(AND(OR(F184="空き",F184="空き予定"),I184=""),"次の提案先が未定",""))))</f>
        <v/>
      </c>
      <c r="L184" s="28" t="n">
        <f aca="false">IF(AND(B184="プロパー",OR(F184="空き",AND(F184="空き予定",H184&lt;&gt;"",H184&lt;=$F$3))),1,0)</f>
        <v>0</v>
      </c>
    </row>
    <row r="185" customFormat="false" ht="15" hidden="false" customHeight="false" outlineLevel="0" collapsed="false">
      <c r="A185" s="22"/>
      <c r="B185" s="22"/>
      <c r="C185" s="22"/>
      <c r="D185" s="23"/>
      <c r="E185" s="24"/>
      <c r="F185" s="21"/>
      <c r="G185" s="22"/>
      <c r="H185" s="25"/>
      <c r="I185" s="22"/>
      <c r="J185" s="26" t="str">
        <f aca="false">IF(H185="","",H185-$B$3)</f>
        <v/>
      </c>
      <c r="K185" s="27" t="str">
        <f aca="false">IF(A185="","",IF(AND(H185&lt;&gt;"",J185&lt;0,F185&lt;&gt;"空き"),"契約終了日を過ぎています",IF(AND(H185&lt;&gt;"",J185&lt;=$D$3,F185&lt;&gt;"空き"),$D$3&amp;"日以内に契約終了",IF(AND(OR(F185="空き",F185="空き予定"),I185=""),"次の提案先が未定",""))))</f>
        <v/>
      </c>
      <c r="L185" s="28" t="n">
        <f aca="false">IF(AND(B185="プロパー",OR(F185="空き",AND(F185="空き予定",H185&lt;&gt;"",H185&lt;=$F$3))),1,0)</f>
        <v>0</v>
      </c>
    </row>
    <row r="186" customFormat="false" ht="15" hidden="false" customHeight="false" outlineLevel="0" collapsed="false">
      <c r="A186" s="22"/>
      <c r="B186" s="22"/>
      <c r="C186" s="22"/>
      <c r="D186" s="23"/>
      <c r="E186" s="24"/>
      <c r="F186" s="21"/>
      <c r="G186" s="22"/>
      <c r="H186" s="25"/>
      <c r="I186" s="22"/>
      <c r="J186" s="26" t="str">
        <f aca="false">IF(H186="","",H186-$B$3)</f>
        <v/>
      </c>
      <c r="K186" s="27" t="str">
        <f aca="false">IF(A186="","",IF(AND(H186&lt;&gt;"",J186&lt;0,F186&lt;&gt;"空き"),"契約終了日を過ぎています",IF(AND(H186&lt;&gt;"",J186&lt;=$D$3,F186&lt;&gt;"空き"),$D$3&amp;"日以内に契約終了",IF(AND(OR(F186="空き",F186="空き予定"),I186=""),"次の提案先が未定",""))))</f>
        <v/>
      </c>
      <c r="L186" s="28" t="n">
        <f aca="false">IF(AND(B186="プロパー",OR(F186="空き",AND(F186="空き予定",H186&lt;&gt;"",H186&lt;=$F$3))),1,0)</f>
        <v>0</v>
      </c>
    </row>
    <row r="187" customFormat="false" ht="15" hidden="false" customHeight="false" outlineLevel="0" collapsed="false">
      <c r="A187" s="22"/>
      <c r="B187" s="22"/>
      <c r="C187" s="22"/>
      <c r="D187" s="23"/>
      <c r="E187" s="24"/>
      <c r="F187" s="21"/>
      <c r="G187" s="22"/>
      <c r="H187" s="25"/>
      <c r="I187" s="22"/>
      <c r="J187" s="26" t="str">
        <f aca="false">IF(H187="","",H187-$B$3)</f>
        <v/>
      </c>
      <c r="K187" s="27" t="str">
        <f aca="false">IF(A187="","",IF(AND(H187&lt;&gt;"",J187&lt;0,F187&lt;&gt;"空き"),"契約終了日を過ぎています",IF(AND(H187&lt;&gt;"",J187&lt;=$D$3,F187&lt;&gt;"空き"),$D$3&amp;"日以内に契約終了",IF(AND(OR(F187="空き",F187="空き予定"),I187=""),"次の提案先が未定",""))))</f>
        <v/>
      </c>
      <c r="L187" s="28" t="n">
        <f aca="false">IF(AND(B187="プロパー",OR(F187="空き",AND(F187="空き予定",H187&lt;&gt;"",H187&lt;=$F$3))),1,0)</f>
        <v>0</v>
      </c>
    </row>
    <row r="188" customFormat="false" ht="15" hidden="false" customHeight="false" outlineLevel="0" collapsed="false">
      <c r="A188" s="22"/>
      <c r="B188" s="22"/>
      <c r="C188" s="22"/>
      <c r="D188" s="23"/>
      <c r="E188" s="24"/>
      <c r="F188" s="21"/>
      <c r="G188" s="22"/>
      <c r="H188" s="25"/>
      <c r="I188" s="22"/>
      <c r="J188" s="26" t="str">
        <f aca="false">IF(H188="","",H188-$B$3)</f>
        <v/>
      </c>
      <c r="K188" s="27" t="str">
        <f aca="false">IF(A188="","",IF(AND(H188&lt;&gt;"",J188&lt;0,F188&lt;&gt;"空き"),"契約終了日を過ぎています",IF(AND(H188&lt;&gt;"",J188&lt;=$D$3,F188&lt;&gt;"空き"),$D$3&amp;"日以内に契約終了",IF(AND(OR(F188="空き",F188="空き予定"),I188=""),"次の提案先が未定",""))))</f>
        <v/>
      </c>
      <c r="L188" s="28" t="n">
        <f aca="false">IF(AND(B188="プロパー",OR(F188="空き",AND(F188="空き予定",H188&lt;&gt;"",H188&lt;=$F$3))),1,0)</f>
        <v>0</v>
      </c>
    </row>
    <row r="189" customFormat="false" ht="15" hidden="false" customHeight="false" outlineLevel="0" collapsed="false">
      <c r="A189" s="22"/>
      <c r="B189" s="22"/>
      <c r="C189" s="22"/>
      <c r="D189" s="23"/>
      <c r="E189" s="24"/>
      <c r="F189" s="21"/>
      <c r="G189" s="22"/>
      <c r="H189" s="25"/>
      <c r="I189" s="22"/>
      <c r="J189" s="26" t="str">
        <f aca="false">IF(H189="","",H189-$B$3)</f>
        <v/>
      </c>
      <c r="K189" s="27" t="str">
        <f aca="false">IF(A189="","",IF(AND(H189&lt;&gt;"",J189&lt;0,F189&lt;&gt;"空き"),"契約終了日を過ぎています",IF(AND(H189&lt;&gt;"",J189&lt;=$D$3,F189&lt;&gt;"空き"),$D$3&amp;"日以内に契約終了",IF(AND(OR(F189="空き",F189="空き予定"),I189=""),"次の提案先が未定",""))))</f>
        <v/>
      </c>
      <c r="L189" s="28" t="n">
        <f aca="false">IF(AND(B189="プロパー",OR(F189="空き",AND(F189="空き予定",H189&lt;&gt;"",H189&lt;=$F$3))),1,0)</f>
        <v>0</v>
      </c>
    </row>
    <row r="190" customFormat="false" ht="15" hidden="false" customHeight="false" outlineLevel="0" collapsed="false">
      <c r="A190" s="22"/>
      <c r="B190" s="22"/>
      <c r="C190" s="22"/>
      <c r="D190" s="23"/>
      <c r="E190" s="24"/>
      <c r="F190" s="21"/>
      <c r="G190" s="22"/>
      <c r="H190" s="25"/>
      <c r="I190" s="22"/>
      <c r="J190" s="26" t="str">
        <f aca="false">IF(H190="","",H190-$B$3)</f>
        <v/>
      </c>
      <c r="K190" s="27" t="str">
        <f aca="false">IF(A190="","",IF(AND(H190&lt;&gt;"",J190&lt;0,F190&lt;&gt;"空き"),"契約終了日を過ぎています",IF(AND(H190&lt;&gt;"",J190&lt;=$D$3,F190&lt;&gt;"空き"),$D$3&amp;"日以内に契約終了",IF(AND(OR(F190="空き",F190="空き予定"),I190=""),"次の提案先が未定",""))))</f>
        <v/>
      </c>
      <c r="L190" s="28" t="n">
        <f aca="false">IF(AND(B190="プロパー",OR(F190="空き",AND(F190="空き予定",H190&lt;&gt;"",H190&lt;=$F$3))),1,0)</f>
        <v>0</v>
      </c>
    </row>
    <row r="191" customFormat="false" ht="15" hidden="false" customHeight="false" outlineLevel="0" collapsed="false">
      <c r="A191" s="22"/>
      <c r="B191" s="22"/>
      <c r="C191" s="22"/>
      <c r="D191" s="23"/>
      <c r="E191" s="24"/>
      <c r="F191" s="21"/>
      <c r="G191" s="22"/>
      <c r="H191" s="25"/>
      <c r="I191" s="22"/>
      <c r="J191" s="26" t="str">
        <f aca="false">IF(H191="","",H191-$B$3)</f>
        <v/>
      </c>
      <c r="K191" s="27" t="str">
        <f aca="false">IF(A191="","",IF(AND(H191&lt;&gt;"",J191&lt;0,F191&lt;&gt;"空き"),"契約終了日を過ぎています",IF(AND(H191&lt;&gt;"",J191&lt;=$D$3,F191&lt;&gt;"空き"),$D$3&amp;"日以内に契約終了",IF(AND(OR(F191="空き",F191="空き予定"),I191=""),"次の提案先が未定",""))))</f>
        <v/>
      </c>
      <c r="L191" s="28" t="n">
        <f aca="false">IF(AND(B191="プロパー",OR(F191="空き",AND(F191="空き予定",H191&lt;&gt;"",H191&lt;=$F$3))),1,0)</f>
        <v>0</v>
      </c>
    </row>
    <row r="192" customFormat="false" ht="15" hidden="false" customHeight="false" outlineLevel="0" collapsed="false">
      <c r="A192" s="22"/>
      <c r="B192" s="22"/>
      <c r="C192" s="22"/>
      <c r="D192" s="23"/>
      <c r="E192" s="24"/>
      <c r="F192" s="21"/>
      <c r="G192" s="22"/>
      <c r="H192" s="25"/>
      <c r="I192" s="22"/>
      <c r="J192" s="26" t="str">
        <f aca="false">IF(H192="","",H192-$B$3)</f>
        <v/>
      </c>
      <c r="K192" s="27" t="str">
        <f aca="false">IF(A192="","",IF(AND(H192&lt;&gt;"",J192&lt;0,F192&lt;&gt;"空き"),"契約終了日を過ぎています",IF(AND(H192&lt;&gt;"",J192&lt;=$D$3,F192&lt;&gt;"空き"),$D$3&amp;"日以内に契約終了",IF(AND(OR(F192="空き",F192="空き予定"),I192=""),"次の提案先が未定",""))))</f>
        <v/>
      </c>
      <c r="L192" s="28" t="n">
        <f aca="false">IF(AND(B192="プロパー",OR(F192="空き",AND(F192="空き予定",H192&lt;&gt;"",H192&lt;=$F$3))),1,0)</f>
        <v>0</v>
      </c>
    </row>
    <row r="193" customFormat="false" ht="15" hidden="false" customHeight="false" outlineLevel="0" collapsed="false">
      <c r="A193" s="22"/>
      <c r="B193" s="22"/>
      <c r="C193" s="22"/>
      <c r="D193" s="23"/>
      <c r="E193" s="24"/>
      <c r="F193" s="21"/>
      <c r="G193" s="22"/>
      <c r="H193" s="25"/>
      <c r="I193" s="22"/>
      <c r="J193" s="26" t="str">
        <f aca="false">IF(H193="","",H193-$B$3)</f>
        <v/>
      </c>
      <c r="K193" s="27" t="str">
        <f aca="false">IF(A193="","",IF(AND(H193&lt;&gt;"",J193&lt;0,F193&lt;&gt;"空き"),"契約終了日を過ぎています",IF(AND(H193&lt;&gt;"",J193&lt;=$D$3,F193&lt;&gt;"空き"),$D$3&amp;"日以内に契約終了",IF(AND(OR(F193="空き",F193="空き予定"),I193=""),"次の提案先が未定",""))))</f>
        <v/>
      </c>
      <c r="L193" s="28" t="n">
        <f aca="false">IF(AND(B193="プロパー",OR(F193="空き",AND(F193="空き予定",H193&lt;&gt;"",H193&lt;=$F$3))),1,0)</f>
        <v>0</v>
      </c>
    </row>
    <row r="194" customFormat="false" ht="15" hidden="false" customHeight="false" outlineLevel="0" collapsed="false">
      <c r="A194" s="22"/>
      <c r="B194" s="22"/>
      <c r="C194" s="22"/>
      <c r="D194" s="23"/>
      <c r="E194" s="24"/>
      <c r="F194" s="21"/>
      <c r="G194" s="22"/>
      <c r="H194" s="25"/>
      <c r="I194" s="22"/>
      <c r="J194" s="26" t="str">
        <f aca="false">IF(H194="","",H194-$B$3)</f>
        <v/>
      </c>
      <c r="K194" s="27" t="str">
        <f aca="false">IF(A194="","",IF(AND(H194&lt;&gt;"",J194&lt;0,F194&lt;&gt;"空き"),"契約終了日を過ぎています",IF(AND(H194&lt;&gt;"",J194&lt;=$D$3,F194&lt;&gt;"空き"),$D$3&amp;"日以内に契約終了",IF(AND(OR(F194="空き",F194="空き予定"),I194=""),"次の提案先が未定",""))))</f>
        <v/>
      </c>
      <c r="L194" s="28" t="n">
        <f aca="false">IF(AND(B194="プロパー",OR(F194="空き",AND(F194="空き予定",H194&lt;&gt;"",H194&lt;=$F$3))),1,0)</f>
        <v>0</v>
      </c>
    </row>
    <row r="195" customFormat="false" ht="15" hidden="false" customHeight="false" outlineLevel="0" collapsed="false">
      <c r="A195" s="22"/>
      <c r="B195" s="22"/>
      <c r="C195" s="22"/>
      <c r="D195" s="23"/>
      <c r="E195" s="24"/>
      <c r="F195" s="21"/>
      <c r="G195" s="22"/>
      <c r="H195" s="25"/>
      <c r="I195" s="22"/>
      <c r="J195" s="26" t="str">
        <f aca="false">IF(H195="","",H195-$B$3)</f>
        <v/>
      </c>
      <c r="K195" s="27" t="str">
        <f aca="false">IF(A195="","",IF(AND(H195&lt;&gt;"",J195&lt;0,F195&lt;&gt;"空き"),"契約終了日を過ぎています",IF(AND(H195&lt;&gt;"",J195&lt;=$D$3,F195&lt;&gt;"空き"),$D$3&amp;"日以内に契約終了",IF(AND(OR(F195="空き",F195="空き予定"),I195=""),"次の提案先が未定",""))))</f>
        <v/>
      </c>
      <c r="L195" s="28" t="n">
        <f aca="false">IF(AND(B195="プロパー",OR(F195="空き",AND(F195="空き予定",H195&lt;&gt;"",H195&lt;=$F$3))),1,0)</f>
        <v>0</v>
      </c>
    </row>
    <row r="196" customFormat="false" ht="15" hidden="false" customHeight="false" outlineLevel="0" collapsed="false">
      <c r="A196" s="22"/>
      <c r="B196" s="22"/>
      <c r="C196" s="22"/>
      <c r="D196" s="23"/>
      <c r="E196" s="24"/>
      <c r="F196" s="21"/>
      <c r="G196" s="22"/>
      <c r="H196" s="25"/>
      <c r="I196" s="22"/>
      <c r="J196" s="26" t="str">
        <f aca="false">IF(H196="","",H196-$B$3)</f>
        <v/>
      </c>
      <c r="K196" s="27" t="str">
        <f aca="false">IF(A196="","",IF(AND(H196&lt;&gt;"",J196&lt;0,F196&lt;&gt;"空き"),"契約終了日を過ぎています",IF(AND(H196&lt;&gt;"",J196&lt;=$D$3,F196&lt;&gt;"空き"),$D$3&amp;"日以内に契約終了",IF(AND(OR(F196="空き",F196="空き予定"),I196=""),"次の提案先が未定",""))))</f>
        <v/>
      </c>
      <c r="L196" s="28" t="n">
        <f aca="false">IF(AND(B196="プロパー",OR(F196="空き",AND(F196="空き予定",H196&lt;&gt;"",H196&lt;=$F$3))),1,0)</f>
        <v>0</v>
      </c>
    </row>
    <row r="197" customFormat="false" ht="15" hidden="false" customHeight="false" outlineLevel="0" collapsed="false">
      <c r="A197" s="22"/>
      <c r="B197" s="22"/>
      <c r="C197" s="22"/>
      <c r="D197" s="23"/>
      <c r="E197" s="24"/>
      <c r="F197" s="21"/>
      <c r="G197" s="22"/>
      <c r="H197" s="25"/>
      <c r="I197" s="22"/>
      <c r="J197" s="26" t="str">
        <f aca="false">IF(H197="","",H197-$B$3)</f>
        <v/>
      </c>
      <c r="K197" s="27" t="str">
        <f aca="false">IF(A197="","",IF(AND(H197&lt;&gt;"",J197&lt;0,F197&lt;&gt;"空き"),"契約終了日を過ぎています",IF(AND(H197&lt;&gt;"",J197&lt;=$D$3,F197&lt;&gt;"空き"),$D$3&amp;"日以内に契約終了",IF(AND(OR(F197="空き",F197="空き予定"),I197=""),"次の提案先が未定",""))))</f>
        <v/>
      </c>
      <c r="L197" s="28" t="n">
        <f aca="false">IF(AND(B197="プロパー",OR(F197="空き",AND(F197="空き予定",H197&lt;&gt;"",H197&lt;=$F$3))),1,0)</f>
        <v>0</v>
      </c>
    </row>
    <row r="198" customFormat="false" ht="15" hidden="false" customHeight="false" outlineLevel="0" collapsed="false">
      <c r="A198" s="22"/>
      <c r="B198" s="22"/>
      <c r="C198" s="22"/>
      <c r="D198" s="23"/>
      <c r="E198" s="24"/>
      <c r="F198" s="21"/>
      <c r="G198" s="22"/>
      <c r="H198" s="25"/>
      <c r="I198" s="22"/>
      <c r="J198" s="26" t="str">
        <f aca="false">IF(H198="","",H198-$B$3)</f>
        <v/>
      </c>
      <c r="K198" s="27" t="str">
        <f aca="false">IF(A198="","",IF(AND(H198&lt;&gt;"",J198&lt;0,F198&lt;&gt;"空き"),"契約終了日を過ぎています",IF(AND(H198&lt;&gt;"",J198&lt;=$D$3,F198&lt;&gt;"空き"),$D$3&amp;"日以内に契約終了",IF(AND(OR(F198="空き",F198="空き予定"),I198=""),"次の提案先が未定",""))))</f>
        <v/>
      </c>
      <c r="L198" s="28" t="n">
        <f aca="false">IF(AND(B198="プロパー",OR(F198="空き",AND(F198="空き予定",H198&lt;&gt;"",H198&lt;=$F$3))),1,0)</f>
        <v>0</v>
      </c>
    </row>
    <row r="199" customFormat="false" ht="15" hidden="false" customHeight="false" outlineLevel="0" collapsed="false">
      <c r="A199" s="22"/>
      <c r="B199" s="22"/>
      <c r="C199" s="22"/>
      <c r="D199" s="23"/>
      <c r="E199" s="24"/>
      <c r="F199" s="21"/>
      <c r="G199" s="22"/>
      <c r="H199" s="25"/>
      <c r="I199" s="22"/>
      <c r="J199" s="26" t="str">
        <f aca="false">IF(H199="","",H199-$B$3)</f>
        <v/>
      </c>
      <c r="K199" s="27" t="str">
        <f aca="false">IF(A199="","",IF(AND(H199&lt;&gt;"",J199&lt;0,F199&lt;&gt;"空き"),"契約終了日を過ぎています",IF(AND(H199&lt;&gt;"",J199&lt;=$D$3,F199&lt;&gt;"空き"),$D$3&amp;"日以内に契約終了",IF(AND(OR(F199="空き",F199="空き予定"),I199=""),"次の提案先が未定",""))))</f>
        <v/>
      </c>
      <c r="L199" s="28" t="n">
        <f aca="false">IF(AND(B199="プロパー",OR(F199="空き",AND(F199="空き予定",H199&lt;&gt;"",H199&lt;=$F$3))),1,0)</f>
        <v>0</v>
      </c>
    </row>
    <row r="200" customFormat="false" ht="15" hidden="false" customHeight="false" outlineLevel="0" collapsed="false">
      <c r="A200" s="22"/>
      <c r="B200" s="22"/>
      <c r="C200" s="22"/>
      <c r="D200" s="23"/>
      <c r="E200" s="24"/>
      <c r="F200" s="21"/>
      <c r="G200" s="22"/>
      <c r="H200" s="25"/>
      <c r="I200" s="22"/>
      <c r="J200" s="26" t="str">
        <f aca="false">IF(H200="","",H200-$B$3)</f>
        <v/>
      </c>
      <c r="K200" s="27" t="str">
        <f aca="false">IF(A200="","",IF(AND(H200&lt;&gt;"",J200&lt;0,F200&lt;&gt;"空き"),"契約終了日を過ぎています",IF(AND(H200&lt;&gt;"",J200&lt;=$D$3,F200&lt;&gt;"空き"),$D$3&amp;"日以内に契約終了",IF(AND(OR(F200="空き",F200="空き予定"),I200=""),"次の提案先が未定",""))))</f>
        <v/>
      </c>
      <c r="L200" s="28" t="n">
        <f aca="false">IF(AND(B200="プロパー",OR(F200="空き",AND(F200="空き予定",H200&lt;&gt;"",H200&lt;=$F$3))),1,0)</f>
        <v>0</v>
      </c>
    </row>
    <row r="201" customFormat="false" ht="15" hidden="false" customHeight="false" outlineLevel="0" collapsed="false">
      <c r="A201" s="22"/>
      <c r="B201" s="22"/>
      <c r="C201" s="22"/>
      <c r="D201" s="23"/>
      <c r="E201" s="24"/>
      <c r="F201" s="21"/>
      <c r="G201" s="22"/>
      <c r="H201" s="25"/>
      <c r="I201" s="22"/>
      <c r="J201" s="26" t="str">
        <f aca="false">IF(H201="","",H201-$B$3)</f>
        <v/>
      </c>
      <c r="K201" s="27" t="str">
        <f aca="false">IF(A201="","",IF(AND(H201&lt;&gt;"",J201&lt;0,F201&lt;&gt;"空き"),"契約終了日を過ぎています",IF(AND(H201&lt;&gt;"",J201&lt;=$D$3,F201&lt;&gt;"空き"),$D$3&amp;"日以内に契約終了",IF(AND(OR(F201="空き",F201="空き予定"),I201=""),"次の提案先が未定",""))))</f>
        <v/>
      </c>
      <c r="L201" s="28" t="n">
        <f aca="false">IF(AND(B201="プロパー",OR(F201="空き",AND(F201="空き予定",H201&lt;&gt;"",H201&lt;=$F$3))),1,0)</f>
        <v>0</v>
      </c>
    </row>
    <row r="202" customFormat="false" ht="15" hidden="false" customHeight="false" outlineLevel="0" collapsed="false">
      <c r="A202" s="22"/>
      <c r="B202" s="22"/>
      <c r="C202" s="22"/>
      <c r="D202" s="23"/>
      <c r="E202" s="24"/>
      <c r="F202" s="21"/>
      <c r="G202" s="22"/>
      <c r="H202" s="25"/>
      <c r="I202" s="22"/>
      <c r="J202" s="26" t="str">
        <f aca="false">IF(H202="","",H202-$B$3)</f>
        <v/>
      </c>
      <c r="K202" s="27" t="str">
        <f aca="false">IF(A202="","",IF(AND(H202&lt;&gt;"",J202&lt;0,F202&lt;&gt;"空き"),"契約終了日を過ぎています",IF(AND(H202&lt;&gt;"",J202&lt;=$D$3,F202&lt;&gt;"空き"),$D$3&amp;"日以内に契約終了",IF(AND(OR(F202="空き",F202="空き予定"),I202=""),"次の提案先が未定",""))))</f>
        <v/>
      </c>
      <c r="L202" s="28" t="n">
        <f aca="false">IF(AND(B202="プロパー",OR(F202="空き",AND(F202="空き予定",H202&lt;&gt;"",H202&lt;=$F$3))),1,0)</f>
        <v>0</v>
      </c>
    </row>
    <row r="203" customFormat="false" ht="15" hidden="false" customHeight="false" outlineLevel="0" collapsed="false">
      <c r="A203" s="22"/>
      <c r="B203" s="22"/>
      <c r="C203" s="22"/>
      <c r="D203" s="23"/>
      <c r="E203" s="24"/>
      <c r="F203" s="21"/>
      <c r="G203" s="22"/>
      <c r="H203" s="25"/>
      <c r="I203" s="22"/>
      <c r="J203" s="26" t="str">
        <f aca="false">IF(H203="","",H203-$B$3)</f>
        <v/>
      </c>
      <c r="K203" s="27" t="str">
        <f aca="false">IF(A203="","",IF(AND(H203&lt;&gt;"",J203&lt;0,F203&lt;&gt;"空き"),"契約終了日を過ぎています",IF(AND(H203&lt;&gt;"",J203&lt;=$D$3,F203&lt;&gt;"空き"),$D$3&amp;"日以内に契約終了",IF(AND(OR(F203="空き",F203="空き予定"),I203=""),"次の提案先が未定",""))))</f>
        <v/>
      </c>
      <c r="L203" s="28" t="n">
        <f aca="false">IF(AND(B203="プロパー",OR(F203="空き",AND(F203="空き予定",H203&lt;&gt;"",H203&lt;=$F$3))),1,0)</f>
        <v>0</v>
      </c>
    </row>
    <row r="204" customFormat="false" ht="15" hidden="false" customHeight="false" outlineLevel="0" collapsed="false">
      <c r="A204" s="22"/>
      <c r="B204" s="22"/>
      <c r="C204" s="22"/>
      <c r="D204" s="23"/>
      <c r="E204" s="24"/>
      <c r="F204" s="21"/>
      <c r="G204" s="22"/>
      <c r="H204" s="25"/>
      <c r="I204" s="22"/>
      <c r="J204" s="26" t="str">
        <f aca="false">IF(H204="","",H204-$B$3)</f>
        <v/>
      </c>
      <c r="K204" s="27" t="str">
        <f aca="false">IF(A204="","",IF(AND(H204&lt;&gt;"",J204&lt;0,F204&lt;&gt;"空き"),"契約終了日を過ぎています",IF(AND(H204&lt;&gt;"",J204&lt;=$D$3,F204&lt;&gt;"空き"),$D$3&amp;"日以内に契約終了",IF(AND(OR(F204="空き",F204="空き予定"),I204=""),"次の提案先が未定",""))))</f>
        <v/>
      </c>
      <c r="L204" s="28" t="n">
        <f aca="false">IF(AND(B204="プロパー",OR(F204="空き",AND(F204="空き予定",H204&lt;&gt;"",H204&lt;=$F$3))),1,0)</f>
        <v>0</v>
      </c>
    </row>
    <row r="205" customFormat="false" ht="15" hidden="false" customHeight="false" outlineLevel="0" collapsed="false">
      <c r="A205" s="22"/>
      <c r="B205" s="22"/>
      <c r="C205" s="22"/>
      <c r="D205" s="23"/>
      <c r="E205" s="24"/>
      <c r="F205" s="21"/>
      <c r="G205" s="22"/>
      <c r="H205" s="25"/>
      <c r="I205" s="22"/>
      <c r="J205" s="26" t="str">
        <f aca="false">IF(H205="","",H205-$B$3)</f>
        <v/>
      </c>
      <c r="K205" s="27" t="str">
        <f aca="false">IF(A205="","",IF(AND(H205&lt;&gt;"",J205&lt;0,F205&lt;&gt;"空き"),"契約終了日を過ぎています",IF(AND(H205&lt;&gt;"",J205&lt;=$D$3,F205&lt;&gt;"空き"),$D$3&amp;"日以内に契約終了",IF(AND(OR(F205="空き",F205="空き予定"),I205=""),"次の提案先が未定",""))))</f>
        <v/>
      </c>
      <c r="L205" s="28" t="n">
        <f aca="false">IF(AND(B205="プロパー",OR(F205="空き",AND(F205="空き予定",H205&lt;&gt;"",H205&lt;=$F$3))),1,0)</f>
        <v>0</v>
      </c>
    </row>
  </sheetData>
  <conditionalFormatting sqref="A6:L205">
    <cfRule type="expression" priority="2" aboveAverage="0" equalAverage="0" bottom="0" percent="0" rank="0" text="" dxfId="0">
      <formula>AND($H6&lt;&gt;"",$J6&lt;=$D$3,$F6&lt;&gt;"空き")</formula>
    </cfRule>
    <cfRule type="expression" priority="3" aboveAverage="0" equalAverage="0" bottom="0" percent="0" rank="0" text="" dxfId="1">
      <formula>$F6="空き"</formula>
    </cfRule>
  </conditionalFormatting>
  <conditionalFormatting sqref="K6:K205">
    <cfRule type="expression" priority="4" aboveAverage="0" equalAverage="0" bottom="0" percent="0" rank="0" text="" dxfId="2">
      <formula>$K6&lt;&gt;""</formula>
    </cfRule>
  </conditionalFormatting>
  <dataValidations count="5">
    <dataValidation allowBlank="true" error="一覧の中から選んでください。" errorStyle="stop" errorTitle="選択肢から選んでください" operator="between" prompt="プロパー（自社社員）かBP（協力会社）か" promptTitle="入力" showDropDown="false" showErrorMessage="true" showInputMessage="true" sqref="B6:B205" type="list">
      <formula1>"プロパー,BP"</formula1>
      <formula2>0</formula2>
    </dataValidation>
    <dataValidation allowBlank="true" error="一覧の中から選んでください。" errorStyle="stop" errorTitle="選択肢から選んでください" operator="between" prompt="空き予定＝契約終了が決まり、次が未定の人" promptTitle="入力" showDropDown="false" showErrorMessage="true" showInputMessage="true" sqref="F6:F205" type="list">
      <formula1>"稼働中,空き,空き予定"</formula1>
      <formula2>0</formula2>
    </dataValidation>
    <dataValidation allowBlank="true" error="0以上の数字で入力してください（単位は見出しのとおり）。" errorStyle="stop" errorTitle="数字を入力してください" operator="between" showDropDown="false" showErrorMessage="true" showInputMessage="false" sqref="D6:D205" type="decimal">
      <formula1>0</formula1>
      <formula2>60</formula2>
    </dataValidation>
    <dataValidation allowBlank="true" error="0以上の数字で入力してください（単位は見出しのとおり）。" errorStyle="stop" errorTitle="数字を入力してください" operator="between" showDropDown="false" showErrorMessage="true" showInputMessage="false" sqref="E6:E205" type="decimal">
      <formula1>0</formula1>
      <formula2>1000</formula2>
    </dataValidation>
    <dataValidation allowBlank="true" error="2026/10/31 のように日付で入力してください。" errorStyle="stop" errorTitle="日付を入力してください" operator="greaterThan" showDropDown="false" showErrorMessage="true" showInputMessage="false" sqref="H6:H205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2" min="2" style="0" width="16"/>
    <col collapsed="false" customWidth="true" hidden="false" outlineLevel="0" max="3" min="3" style="0" width="44"/>
  </cols>
  <sheetData>
    <row r="1" customFormat="false" ht="17.35" hidden="false" customHeight="false" outlineLevel="0" collapsed="false">
      <c r="A1" s="16" t="s">
        <v>77</v>
      </c>
    </row>
    <row r="2" customFormat="false" ht="15" hidden="false" customHeight="false" outlineLevel="0" collapsed="false">
      <c r="A2" s="2" t="s">
        <v>78</v>
      </c>
    </row>
    <row r="4" customFormat="false" ht="15" hidden="false" customHeight="false" outlineLevel="0" collapsed="false">
      <c r="A4" s="9" t="s">
        <v>79</v>
      </c>
      <c r="B4" s="29" t="n">
        <f aca="false">COUNTIFS(要員表!$B$6:$B$205,"プロパー",要員表!$F$6:$F$205,"&lt;&gt;")</f>
        <v>4</v>
      </c>
    </row>
    <row r="5" customFormat="false" ht="15" hidden="false" customHeight="false" outlineLevel="0" collapsed="false">
      <c r="A5" s="9" t="s">
        <v>80</v>
      </c>
      <c r="B5" s="29" t="n">
        <f aca="false">COUNTIFS(要員表!$B$6:$B$205,"プロパー",要員表!$F$6:$F$205,"稼働中")</f>
        <v>2</v>
      </c>
    </row>
    <row r="6" customFormat="false" ht="15" hidden="false" customHeight="false" outlineLevel="0" collapsed="false">
      <c r="A6" s="9" t="s">
        <v>81</v>
      </c>
      <c r="B6" s="29" t="n">
        <f aca="false">COUNTIFS(要員表!$B$6:$B$205,"プロパー",要員表!$F$6:$F$205,"空き")</f>
        <v>1</v>
      </c>
    </row>
    <row r="7" customFormat="false" ht="15" hidden="false" customHeight="false" outlineLevel="0" collapsed="false">
      <c r="A7" s="9" t="s">
        <v>82</v>
      </c>
      <c r="B7" s="29" t="n">
        <f aca="false">COUNTIFS(要員表!$B$6:$B$205,"プロパー",要員表!$F$6:$F$205,"空き予定")</f>
        <v>1</v>
      </c>
    </row>
    <row r="8" customFormat="false" ht="15" hidden="false" customHeight="false" outlineLevel="0" collapsed="false">
      <c r="A8" s="13" t="s">
        <v>83</v>
      </c>
      <c r="B8" s="30" t="n">
        <f aca="false">IF(B4=0,"",(B5+B7)/B4)</f>
        <v>0.75</v>
      </c>
      <c r="C8" s="31" t="s">
        <v>84</v>
      </c>
    </row>
    <row r="9" customFormat="false" ht="15" hidden="false" customHeight="false" outlineLevel="0" collapsed="false">
      <c r="A9" s="11" t="s">
        <v>85</v>
      </c>
      <c r="B9" s="29" t="n">
        <f aca="false">COUNTIFS(要員表!$B$6:$B$205,"BP",要員表!$F$6:$F$205,"&lt;&gt;")</f>
        <v>1</v>
      </c>
    </row>
    <row r="10" customFormat="false" ht="15" hidden="false" customHeight="false" outlineLevel="0" collapsed="false">
      <c r="A10" s="9" t="s">
        <v>86</v>
      </c>
      <c r="B10" s="29" t="n">
        <f aca="false">COUNTIF(要員表!$K$6:$K$205,"*以内に契約終了")+COUNTIF(要員表!$K$6:$K$205,"契約終了日を過ぎています")</f>
        <v>3</v>
      </c>
    </row>
    <row r="11" customFormat="false" ht="15" hidden="false" customHeight="false" outlineLevel="0" collapsed="false">
      <c r="A11" s="13" t="s">
        <v>87</v>
      </c>
      <c r="B11" s="29" t="n">
        <f aca="false">SUM(要員表!$L$6:$L$205)</f>
        <v>2</v>
      </c>
    </row>
    <row r="12" customFormat="false" ht="15" hidden="false" customHeight="false" outlineLevel="0" collapsed="false">
      <c r="A12" s="13" t="s">
        <v>88</v>
      </c>
      <c r="B12" s="32" t="n">
        <f aca="false">SUMPRODUCT(要員表!$L$6:$L$205,要員表!$E$6:$E$205)</f>
        <v>135</v>
      </c>
    </row>
    <row r="13" customFormat="false" ht="15" hidden="false" customHeight="false" outlineLevel="0" collapsed="false">
      <c r="A13" s="9" t="s">
        <v>89</v>
      </c>
      <c r="B13" s="32" t="n">
        <f aca="false">B12*12</f>
        <v>1620</v>
      </c>
    </row>
    <row r="14" customFormat="false" ht="15" hidden="false" customHeight="false" outlineLevel="0" collapsed="false">
      <c r="A14" s="9" t="s">
        <v>90</v>
      </c>
      <c r="B14" s="33" t="n">
        <f aca="false">IFERROR(AVERAGEIFS(要員表!$E$6:$E$205,要員表!$B$6:$B$205,"プロパー",要員表!$F$6:$F$205,"稼働中",要員表!$E$6:$E$205,"&gt;0"),"")</f>
        <v>82.5</v>
      </c>
    </row>
    <row r="15" customFormat="false" ht="15" hidden="false" customHeight="false" outlineLevel="0" collapsed="false">
      <c r="A15" s="9" t="s">
        <v>91</v>
      </c>
      <c r="B15" s="33" t="n">
        <f aca="false">IF(OR(B4=0,B14=""),"",B4*0.01*B14)</f>
        <v>3.3</v>
      </c>
    </row>
    <row r="18" customFormat="false" ht="33.75" hidden="false" customHeight="true" outlineLevel="0" collapsed="false">
      <c r="A18" s="34" t="s">
        <v>92</v>
      </c>
      <c r="B18" s="34"/>
      <c r="C18" s="34"/>
    </row>
    <row r="19" customFormat="false" ht="33.75" hidden="false" customHeight="true" outlineLevel="0" collapsed="false">
      <c r="A19" s="34" t="s">
        <v>93</v>
      </c>
      <c r="B19" s="34"/>
      <c r="C19" s="34"/>
    </row>
    <row r="20" customFormat="false" ht="33.75" hidden="false" customHeight="true" outlineLevel="0" collapsed="false">
      <c r="A20" s="34" t="s">
        <v>94</v>
      </c>
      <c r="B20" s="34"/>
      <c r="C20" s="34"/>
    </row>
  </sheetData>
  <mergeCells count="3">
    <mergeCell ref="A18:C18"/>
    <mergeCell ref="A19:C19"/>
    <mergeCell ref="A20:C20"/>
  </mergeCells>
  <conditionalFormatting sqref="B8">
    <cfRule type="expression" priority="2" aboveAverage="0" equalAverage="0" bottom="0" percent="0" rank="0" text="" dxfId="0">
      <formula>AND(B8&lt;&gt;"",B8&lt;0.9)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2026-10-12T05:30:46Z</dcterms:created>
  <dc:creator>openpyxl</dc:creator>
  <dc:description/>
  <dc:language>en-US</dc:language>
  <cp:lastModifiedBy/>
  <dcterms:modified xsi:type="dcterms:W3CDTF">2026-10-12T05:30:46Z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